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0730" windowHeight="9495"/>
  </bookViews>
  <sheets>
    <sheet name="Portada" sheetId="4" r:id="rId1"/>
    <sheet name="Andalucía" sheetId="1" r:id="rId2"/>
    <sheet name="Aragón" sheetId="6" r:id="rId3"/>
    <sheet name="Asturias" sheetId="7" r:id="rId4"/>
    <sheet name="Illes Balears" sheetId="8" r:id="rId5"/>
    <sheet name="Canarias" sheetId="9" r:id="rId6"/>
    <sheet name="Cantabria" sheetId="10" r:id="rId7"/>
    <sheet name="Castilla y León" sheetId="16" r:id="rId8"/>
    <sheet name="Castilla La Mancha" sheetId="12" r:id="rId9"/>
    <sheet name="Cataluña" sheetId="13" r:id="rId10"/>
    <sheet name="Com. Valenciana" sheetId="14" r:id="rId11"/>
    <sheet name="Extremadura" sheetId="15" r:id="rId12"/>
    <sheet name="Galicia" sheetId="17" r:id="rId13"/>
    <sheet name="Com. Madrid" sheetId="18" r:id="rId14"/>
    <sheet name="Región de Murcia" sheetId="19" r:id="rId15"/>
    <sheet name="Navarra" sheetId="20" r:id="rId16"/>
    <sheet name="Pais Vasco" sheetId="21" r:id="rId17"/>
    <sheet name="La Rioja" sheetId="22" r:id="rId18"/>
  </sheets>
  <calcPr calcId="145621"/>
</workbook>
</file>

<file path=xl/calcChain.xml><?xml version="1.0" encoding="utf-8"?>
<calcChain xmlns="http://schemas.openxmlformats.org/spreadsheetml/2006/main">
  <c r="E19" i="22" l="1"/>
  <c r="E18" i="22"/>
  <c r="E19" i="21"/>
  <c r="E18" i="21"/>
  <c r="E19" i="20"/>
  <c r="E18" i="20"/>
  <c r="E19" i="19"/>
  <c r="E18" i="19"/>
  <c r="E19" i="18"/>
  <c r="E18" i="18"/>
  <c r="E19" i="17"/>
  <c r="E18" i="17"/>
  <c r="E19" i="15"/>
  <c r="E18" i="15"/>
  <c r="E19" i="14"/>
  <c r="E19" i="13"/>
  <c r="E18" i="13"/>
  <c r="E19" i="12"/>
  <c r="E18" i="12"/>
  <c r="E19" i="16"/>
  <c r="E18" i="16"/>
  <c r="E19" i="10"/>
  <c r="E18" i="10"/>
  <c r="E19" i="9"/>
  <c r="E18" i="9"/>
  <c r="E19" i="8"/>
  <c r="E18" i="8"/>
  <c r="E19" i="7"/>
  <c r="E18" i="7"/>
  <c r="E18" i="14"/>
  <c r="E19" i="1"/>
  <c r="E18" i="1"/>
  <c r="E19" i="6"/>
  <c r="E18" i="6"/>
  <c r="D20" i="19" l="1"/>
  <c r="D20" i="18"/>
  <c r="E17" i="17"/>
  <c r="D20" i="17"/>
  <c r="E25" i="15"/>
  <c r="D20" i="15"/>
  <c r="E25" i="14"/>
  <c r="D20" i="14"/>
  <c r="E25" i="13"/>
  <c r="D20" i="13"/>
  <c r="D20" i="12"/>
  <c r="D20" i="16"/>
  <c r="E25" i="10"/>
  <c r="D20" i="9"/>
  <c r="E16" i="8"/>
  <c r="E16" i="6"/>
  <c r="E14" i="6"/>
  <c r="D20" i="10"/>
  <c r="E25" i="16"/>
  <c r="E25" i="17"/>
  <c r="E16" i="17"/>
  <c r="E25" i="18"/>
  <c r="E16" i="19"/>
  <c r="E25" i="20"/>
  <c r="E16" i="20"/>
  <c r="E17" i="21"/>
  <c r="E16" i="21"/>
  <c r="E25" i="22"/>
  <c r="D20" i="22"/>
  <c r="E15" i="7" l="1"/>
  <c r="E15" i="9"/>
  <c r="E15" i="10"/>
  <c r="E15" i="16"/>
  <c r="E15" i="13"/>
  <c r="E15" i="14"/>
  <c r="E15" i="15"/>
  <c r="E15" i="18"/>
  <c r="E15" i="19"/>
  <c r="E15" i="20"/>
  <c r="C20" i="21"/>
  <c r="E15" i="22"/>
  <c r="E16" i="16"/>
  <c r="E16" i="12"/>
  <c r="D20" i="20"/>
  <c r="E16" i="14"/>
  <c r="E25" i="6"/>
  <c r="E25" i="7"/>
  <c r="E25" i="8"/>
  <c r="D20" i="6"/>
  <c r="E16" i="9"/>
  <c r="E16" i="10"/>
  <c r="E16" i="15"/>
  <c r="E25" i="9"/>
  <c r="E16" i="7"/>
  <c r="E16" i="13"/>
  <c r="D20" i="7"/>
  <c r="D20" i="8"/>
  <c r="C20" i="6"/>
  <c r="E14" i="7"/>
  <c r="E14" i="8"/>
  <c r="E14" i="9"/>
  <c r="E14" i="10"/>
  <c r="E14" i="16"/>
  <c r="E14" i="12"/>
  <c r="E14" i="13"/>
  <c r="E14" i="14"/>
  <c r="E14" i="15"/>
  <c r="E14" i="17"/>
  <c r="E14" i="18"/>
  <c r="E14" i="19"/>
  <c r="E14" i="20"/>
  <c r="E14" i="21"/>
  <c r="E14" i="22"/>
  <c r="E16" i="18"/>
  <c r="C20" i="14"/>
  <c r="E20" i="14" s="1"/>
  <c r="E25" i="12"/>
  <c r="E25" i="21"/>
  <c r="E25" i="19"/>
  <c r="D20" i="21"/>
  <c r="E20" i="21" s="1"/>
  <c r="E15" i="6"/>
  <c r="E16" i="22"/>
  <c r="C20" i="7"/>
  <c r="C20" i="8"/>
  <c r="C20" i="9"/>
  <c r="E20" i="9" s="1"/>
  <c r="C20" i="10"/>
  <c r="E20" i="10" s="1"/>
  <c r="C20" i="16"/>
  <c r="E20" i="16" s="1"/>
  <c r="C20" i="12"/>
  <c r="E20" i="12" s="1"/>
  <c r="C20" i="15"/>
  <c r="E20" i="15" s="1"/>
  <c r="C20" i="17"/>
  <c r="C20" i="18"/>
  <c r="E20" i="18" s="1"/>
  <c r="C20" i="19"/>
  <c r="E20" i="19" s="1"/>
  <c r="C20" i="20"/>
  <c r="E20" i="20" s="1"/>
  <c r="C20" i="22"/>
  <c r="E20" i="22" s="1"/>
  <c r="C20" i="13"/>
  <c r="E20" i="13" s="1"/>
  <c r="E17" i="12"/>
  <c r="E17" i="8"/>
  <c r="E20" i="17"/>
  <c r="E17" i="22"/>
  <c r="E15" i="21"/>
  <c r="E17" i="18"/>
  <c r="E15" i="17"/>
  <c r="E17" i="13"/>
  <c r="E15" i="12"/>
  <c r="E17" i="9"/>
  <c r="E15" i="8"/>
  <c r="E17" i="6"/>
  <c r="E17" i="19"/>
  <c r="E17" i="14"/>
  <c r="E17" i="10"/>
  <c r="E17" i="20"/>
  <c r="E17" i="15"/>
  <c r="E17" i="16"/>
  <c r="E17" i="7"/>
  <c r="E20" i="6" l="1"/>
  <c r="E20" i="7"/>
  <c r="E20" i="8"/>
  <c r="C169" i="8" l="1"/>
  <c r="C169" i="17"/>
  <c r="C169" i="21"/>
  <c r="D169" i="15"/>
  <c r="D169" i="19"/>
  <c r="D169" i="14"/>
  <c r="D169" i="7"/>
  <c r="D169" i="8"/>
  <c r="C169" i="12"/>
  <c r="D169" i="12"/>
  <c r="D169" i="16"/>
  <c r="D169" i="6"/>
  <c r="D169" i="10"/>
  <c r="D169" i="18"/>
  <c r="D169" i="13"/>
  <c r="D169" i="17"/>
  <c r="C169" i="10"/>
  <c r="C169" i="6"/>
  <c r="C169" i="14"/>
  <c r="C169" i="19"/>
  <c r="D169" i="22"/>
  <c r="D169" i="21"/>
  <c r="D169" i="20"/>
  <c r="D169" i="9"/>
  <c r="C169" i="22"/>
  <c r="C169" i="20"/>
  <c r="C169" i="18"/>
  <c r="C169" i="15"/>
  <c r="C169" i="13"/>
  <c r="C169" i="16"/>
  <c r="C169" i="9"/>
  <c r="C169" i="7"/>
  <c r="L148" i="22" l="1"/>
  <c r="M148" i="22"/>
  <c r="L148" i="21"/>
  <c r="M148" i="20"/>
  <c r="L148" i="19"/>
  <c r="L148" i="17"/>
  <c r="L148" i="15"/>
  <c r="L148" i="12"/>
  <c r="L148" i="10"/>
  <c r="L148" i="8"/>
  <c r="L148" i="7"/>
  <c r="K148" i="20" l="1"/>
  <c r="M148" i="10"/>
  <c r="M148" i="15"/>
  <c r="M148" i="17"/>
  <c r="L148" i="16"/>
  <c r="L148" i="20"/>
  <c r="N148" i="7"/>
  <c r="N148" i="10"/>
  <c r="N148" i="12"/>
  <c r="N148" i="13"/>
  <c r="N148" i="14"/>
  <c r="N148" i="17"/>
  <c r="N148" i="18"/>
  <c r="N148" i="19"/>
  <c r="N148" i="20"/>
  <c r="N148" i="21"/>
  <c r="M148" i="7"/>
  <c r="M148" i="13"/>
  <c r="M148" i="14"/>
  <c r="M148" i="18"/>
  <c r="M148" i="19"/>
  <c r="M148" i="21"/>
  <c r="L148" i="14"/>
  <c r="L148" i="18"/>
  <c r="L148" i="13"/>
  <c r="K148" i="13"/>
  <c r="K148" i="7"/>
  <c r="K148" i="8"/>
  <c r="K148" i="10"/>
  <c r="K148" i="14"/>
  <c r="K148" i="15"/>
  <c r="K148" i="17"/>
  <c r="K148" i="18"/>
  <c r="K148" i="19"/>
  <c r="N148" i="22"/>
  <c r="M148" i="8"/>
  <c r="M148" i="16"/>
  <c r="M148" i="12"/>
  <c r="N148" i="8"/>
  <c r="N148" i="15"/>
  <c r="N148" i="16"/>
  <c r="K148" i="21"/>
  <c r="K148" i="22"/>
  <c r="K148" i="12"/>
  <c r="K148" i="16"/>
  <c r="L148" i="6"/>
  <c r="K148" i="1"/>
  <c r="K148" i="6" l="1"/>
  <c r="N148" i="1"/>
  <c r="M148" i="1"/>
  <c r="L148" i="1"/>
  <c r="N148" i="6"/>
  <c r="M148" i="6"/>
  <c r="E159" i="22" l="1"/>
  <c r="E158" i="22"/>
  <c r="M147" i="22"/>
  <c r="L147" i="22"/>
  <c r="N146" i="22"/>
  <c r="M146" i="22"/>
  <c r="L146" i="22"/>
  <c r="K146" i="22"/>
  <c r="M145" i="22"/>
  <c r="L145" i="22"/>
  <c r="K145" i="22"/>
  <c r="J150" i="22"/>
  <c r="I150" i="22"/>
  <c r="G150" i="22"/>
  <c r="F150" i="22"/>
  <c r="E150" i="22"/>
  <c r="D150" i="22"/>
  <c r="C150" i="22"/>
  <c r="J149" i="22"/>
  <c r="G149" i="22"/>
  <c r="D149" i="22"/>
  <c r="C149" i="22"/>
  <c r="M133" i="22"/>
  <c r="L133" i="22"/>
  <c r="N132" i="22"/>
  <c r="M132" i="22"/>
  <c r="L132" i="22"/>
  <c r="K132" i="22"/>
  <c r="J135" i="22"/>
  <c r="I135" i="22"/>
  <c r="H135" i="22"/>
  <c r="G135" i="22"/>
  <c r="F135" i="22"/>
  <c r="E135" i="22"/>
  <c r="D135" i="22"/>
  <c r="K131" i="22"/>
  <c r="N130" i="22"/>
  <c r="M130" i="22"/>
  <c r="L130" i="22"/>
  <c r="K130" i="22"/>
  <c r="M129" i="22"/>
  <c r="L129" i="22"/>
  <c r="J134" i="22"/>
  <c r="I134" i="22"/>
  <c r="H134" i="22"/>
  <c r="G134" i="22"/>
  <c r="F134" i="22"/>
  <c r="E134" i="22"/>
  <c r="D134" i="22"/>
  <c r="C134" i="22"/>
  <c r="E112" i="22"/>
  <c r="E77" i="22"/>
  <c r="E76" i="22"/>
  <c r="E223" i="22"/>
  <c r="E214" i="22"/>
  <c r="E213" i="22"/>
  <c r="E212" i="22"/>
  <c r="E210" i="22"/>
  <c r="E209" i="22"/>
  <c r="E207" i="22"/>
  <c r="E200" i="22"/>
  <c r="E199" i="22"/>
  <c r="E198" i="22"/>
  <c r="E197" i="22"/>
  <c r="E185" i="22"/>
  <c r="E184" i="22"/>
  <c r="E182" i="22"/>
  <c r="E180" i="22"/>
  <c r="E179" i="22"/>
  <c r="E178" i="22"/>
  <c r="E168" i="22"/>
  <c r="H149" i="22"/>
  <c r="N145" i="22"/>
  <c r="H150" i="22"/>
  <c r="B11" i="22"/>
  <c r="E214" i="21"/>
  <c r="E213" i="21"/>
  <c r="E212" i="21"/>
  <c r="E198" i="21"/>
  <c r="L147" i="21"/>
  <c r="M146" i="21"/>
  <c r="L146" i="21"/>
  <c r="L145" i="21"/>
  <c r="J150" i="21"/>
  <c r="I150" i="21"/>
  <c r="H150" i="21"/>
  <c r="F150" i="21"/>
  <c r="E150" i="21"/>
  <c r="L144" i="21"/>
  <c r="K144" i="21"/>
  <c r="J149" i="21"/>
  <c r="I149" i="21"/>
  <c r="H149" i="21"/>
  <c r="G149" i="21"/>
  <c r="D149" i="21"/>
  <c r="C149" i="21"/>
  <c r="N132" i="21"/>
  <c r="M132" i="21"/>
  <c r="L132" i="21"/>
  <c r="K132" i="21"/>
  <c r="J135" i="21"/>
  <c r="I135" i="21"/>
  <c r="H135" i="21"/>
  <c r="G135" i="21"/>
  <c r="E135" i="21"/>
  <c r="D135" i="21"/>
  <c r="N130" i="21"/>
  <c r="M130" i="21"/>
  <c r="L130" i="21"/>
  <c r="K130" i="21"/>
  <c r="L129" i="21"/>
  <c r="I134" i="21"/>
  <c r="H134" i="21"/>
  <c r="G134" i="21"/>
  <c r="E134" i="21"/>
  <c r="D134" i="21"/>
  <c r="C134" i="21"/>
  <c r="E76" i="21"/>
  <c r="E207" i="21"/>
  <c r="B11" i="21"/>
  <c r="M129" i="21" l="1"/>
  <c r="E72" i="22"/>
  <c r="M133" i="21"/>
  <c r="E35" i="22"/>
  <c r="N129" i="22"/>
  <c r="N133" i="22"/>
  <c r="K129" i="22"/>
  <c r="K133" i="22"/>
  <c r="C135" i="21"/>
  <c r="K135" i="21" s="1"/>
  <c r="F135" i="21"/>
  <c r="N135" i="21" s="1"/>
  <c r="E113" i="22"/>
  <c r="C50" i="22"/>
  <c r="E48" i="22"/>
  <c r="E70" i="22"/>
  <c r="E74" i="22"/>
  <c r="E90" i="22"/>
  <c r="E114" i="22"/>
  <c r="F134" i="21"/>
  <c r="D160" i="22"/>
  <c r="E91" i="21"/>
  <c r="E184" i="21"/>
  <c r="E180" i="21"/>
  <c r="E210" i="21"/>
  <c r="E37" i="22"/>
  <c r="E47" i="22"/>
  <c r="E221" i="21"/>
  <c r="C160" i="22"/>
  <c r="E157" i="22"/>
  <c r="E37" i="21"/>
  <c r="E44" i="21"/>
  <c r="E114" i="21"/>
  <c r="K147" i="22"/>
  <c r="E200" i="21"/>
  <c r="J134" i="21"/>
  <c r="K147" i="21"/>
  <c r="M143" i="22"/>
  <c r="N143" i="22"/>
  <c r="N147" i="22"/>
  <c r="M147" i="21"/>
  <c r="I149" i="22"/>
  <c r="N147" i="21"/>
  <c r="E166" i="21"/>
  <c r="K133" i="21"/>
  <c r="N133" i="21"/>
  <c r="N146" i="21"/>
  <c r="E158" i="21"/>
  <c r="E181" i="21"/>
  <c r="E185" i="21"/>
  <c r="E222" i="21"/>
  <c r="E159" i="21"/>
  <c r="K129" i="21"/>
  <c r="N129" i="21"/>
  <c r="E113" i="21"/>
  <c r="E92" i="21"/>
  <c r="E73" i="22"/>
  <c r="E77" i="21"/>
  <c r="D50" i="21"/>
  <c r="D51" i="21"/>
  <c r="D50" i="22"/>
  <c r="E45" i="22"/>
  <c r="E71" i="22"/>
  <c r="E75" i="22"/>
  <c r="E91" i="22"/>
  <c r="G150" i="21"/>
  <c r="E36" i="22"/>
  <c r="D51" i="22"/>
  <c r="E223" i="21"/>
  <c r="E48" i="21"/>
  <c r="E74" i="21"/>
  <c r="E209" i="21"/>
  <c r="E44" i="22"/>
  <c r="E92" i="22"/>
  <c r="M150" i="22"/>
  <c r="K146" i="21"/>
  <c r="C160" i="21"/>
  <c r="D93" i="22"/>
  <c r="L134" i="21"/>
  <c r="L133" i="21"/>
  <c r="L149" i="21"/>
  <c r="D160" i="21"/>
  <c r="E208" i="21"/>
  <c r="E36" i="21"/>
  <c r="C51" i="21"/>
  <c r="E72" i="21"/>
  <c r="E112" i="21"/>
  <c r="M143" i="21"/>
  <c r="M145" i="21"/>
  <c r="D150" i="21"/>
  <c r="L150" i="21" s="1"/>
  <c r="D93" i="21"/>
  <c r="K149" i="22"/>
  <c r="M128" i="21"/>
  <c r="E167" i="21"/>
  <c r="E35" i="21"/>
  <c r="E71" i="21"/>
  <c r="E75" i="21"/>
  <c r="E157" i="21"/>
  <c r="E179" i="21"/>
  <c r="E183" i="21"/>
  <c r="E149" i="22"/>
  <c r="E222" i="22"/>
  <c r="E46" i="22"/>
  <c r="L149" i="22"/>
  <c r="N145" i="21"/>
  <c r="E199" i="21"/>
  <c r="E46" i="21"/>
  <c r="E73" i="21"/>
  <c r="K145" i="21"/>
  <c r="E170" i="21"/>
  <c r="E169" i="22"/>
  <c r="E183" i="22"/>
  <c r="E34" i="22"/>
  <c r="E45" i="21"/>
  <c r="N143" i="21"/>
  <c r="E34" i="21"/>
  <c r="C50" i="21"/>
  <c r="E70" i="21"/>
  <c r="E90" i="21"/>
  <c r="E178" i="21"/>
  <c r="E182" i="21"/>
  <c r="E197" i="21"/>
  <c r="E166" i="22"/>
  <c r="E181" i="22"/>
  <c r="E208" i="22"/>
  <c r="E221" i="22"/>
  <c r="K144" i="22"/>
  <c r="L144" i="22"/>
  <c r="N144" i="22"/>
  <c r="M135" i="22"/>
  <c r="N135" i="22"/>
  <c r="L135" i="22"/>
  <c r="N134" i="22"/>
  <c r="M134" i="22"/>
  <c r="C51" i="22"/>
  <c r="K134" i="22"/>
  <c r="L150" i="22"/>
  <c r="E170" i="22"/>
  <c r="L134" i="22"/>
  <c r="N150" i="22"/>
  <c r="K150" i="22"/>
  <c r="M128" i="22"/>
  <c r="K128" i="22"/>
  <c r="M144" i="22"/>
  <c r="L128" i="22"/>
  <c r="F149" i="22"/>
  <c r="N149" i="22" s="1"/>
  <c r="E167" i="22"/>
  <c r="C93" i="22"/>
  <c r="C135" i="22"/>
  <c r="K135" i="22" s="1"/>
  <c r="L131" i="22"/>
  <c r="E171" i="22"/>
  <c r="K143" i="22"/>
  <c r="N128" i="22"/>
  <c r="M131" i="22"/>
  <c r="L143" i="22"/>
  <c r="N131" i="22"/>
  <c r="E168" i="21"/>
  <c r="K149" i="21"/>
  <c r="M144" i="21"/>
  <c r="N144" i="21"/>
  <c r="C150" i="21"/>
  <c r="M150" i="21"/>
  <c r="M134" i="21"/>
  <c r="L135" i="21"/>
  <c r="N150" i="21"/>
  <c r="K134" i="21"/>
  <c r="M135" i="21"/>
  <c r="K143" i="21"/>
  <c r="K128" i="21"/>
  <c r="E149" i="21"/>
  <c r="M149" i="21" s="1"/>
  <c r="E47" i="21"/>
  <c r="L128" i="21"/>
  <c r="F149" i="21"/>
  <c r="N149" i="21" s="1"/>
  <c r="N128" i="21"/>
  <c r="L143" i="21"/>
  <c r="K131" i="21"/>
  <c r="L131" i="21"/>
  <c r="E171" i="21"/>
  <c r="M131" i="21"/>
  <c r="C93" i="21"/>
  <c r="N131" i="21"/>
  <c r="E214" i="20"/>
  <c r="E213" i="20"/>
  <c r="E185" i="20"/>
  <c r="E184" i="20"/>
  <c r="E159" i="20"/>
  <c r="L147" i="20"/>
  <c r="L145" i="20"/>
  <c r="J150" i="20"/>
  <c r="I150" i="20"/>
  <c r="H150" i="20"/>
  <c r="G150" i="20"/>
  <c r="F150" i="20"/>
  <c r="E150" i="20"/>
  <c r="D150" i="20"/>
  <c r="C150" i="20"/>
  <c r="I149" i="20"/>
  <c r="H149" i="20"/>
  <c r="D149" i="20"/>
  <c r="J135" i="20"/>
  <c r="I135" i="20"/>
  <c r="H135" i="20"/>
  <c r="G135" i="20"/>
  <c r="F135" i="20"/>
  <c r="M131" i="20"/>
  <c r="D135" i="20"/>
  <c r="C135" i="20"/>
  <c r="N130" i="20"/>
  <c r="M130" i="20"/>
  <c r="L130" i="20"/>
  <c r="K130" i="20"/>
  <c r="N129" i="20"/>
  <c r="M129" i="20"/>
  <c r="L129" i="20"/>
  <c r="K129" i="20"/>
  <c r="J134" i="20"/>
  <c r="I134" i="20"/>
  <c r="H134" i="20"/>
  <c r="G134" i="20"/>
  <c r="E134" i="20"/>
  <c r="D134" i="20"/>
  <c r="C134" i="20"/>
  <c r="E76" i="20"/>
  <c r="E35" i="20"/>
  <c r="E207" i="20"/>
  <c r="B11" i="20"/>
  <c r="E158" i="20" l="1"/>
  <c r="E181" i="20"/>
  <c r="M133" i="20"/>
  <c r="E212" i="20"/>
  <c r="E50" i="21"/>
  <c r="E50" i="22"/>
  <c r="E160" i="22"/>
  <c r="E77" i="20"/>
  <c r="E198" i="20"/>
  <c r="E160" i="21"/>
  <c r="N134" i="21"/>
  <c r="E166" i="20"/>
  <c r="E93" i="22"/>
  <c r="K150" i="21"/>
  <c r="E183" i="20"/>
  <c r="E70" i="20"/>
  <c r="E74" i="20"/>
  <c r="E90" i="20"/>
  <c r="E182" i="20"/>
  <c r="E208" i="20"/>
  <c r="E223" i="20"/>
  <c r="E210" i="20"/>
  <c r="E51" i="21"/>
  <c r="K143" i="20"/>
  <c r="K146" i="20"/>
  <c r="K147" i="20"/>
  <c r="M149" i="22"/>
  <c r="M147" i="20"/>
  <c r="L146" i="20"/>
  <c r="M143" i="20"/>
  <c r="M145" i="20"/>
  <c r="M146" i="20"/>
  <c r="N143" i="20"/>
  <c r="N146" i="20"/>
  <c r="N147" i="20"/>
  <c r="E167" i="20"/>
  <c r="E92" i="20"/>
  <c r="E180" i="20"/>
  <c r="E199" i="20"/>
  <c r="E221" i="20"/>
  <c r="N128" i="20"/>
  <c r="K132" i="20"/>
  <c r="K133" i="20"/>
  <c r="L132" i="20"/>
  <c r="L133" i="20"/>
  <c r="N133" i="20"/>
  <c r="N132" i="20"/>
  <c r="M132" i="20"/>
  <c r="E44" i="20"/>
  <c r="E209" i="20"/>
  <c r="K145" i="20"/>
  <c r="E51" i="22"/>
  <c r="J149" i="20"/>
  <c r="D160" i="20"/>
  <c r="E91" i="20"/>
  <c r="E114" i="20"/>
  <c r="E73" i="20"/>
  <c r="E200" i="20"/>
  <c r="E222" i="20"/>
  <c r="N145" i="20"/>
  <c r="L143" i="20"/>
  <c r="E157" i="20"/>
  <c r="C160" i="20"/>
  <c r="D51" i="20"/>
  <c r="E45" i="20"/>
  <c r="E71" i="20"/>
  <c r="E179" i="20"/>
  <c r="E169" i="21"/>
  <c r="M150" i="20"/>
  <c r="N144" i="20"/>
  <c r="E178" i="20"/>
  <c r="G149" i="20"/>
  <c r="E93" i="21"/>
  <c r="E37" i="20"/>
  <c r="E47" i="20"/>
  <c r="E36" i="20"/>
  <c r="E46" i="20"/>
  <c r="E34" i="20"/>
  <c r="C50" i="20"/>
  <c r="E48" i="20"/>
  <c r="E72" i="20"/>
  <c r="K150" i="20"/>
  <c r="E112" i="20"/>
  <c r="N135" i="20"/>
  <c r="D93" i="20"/>
  <c r="E75" i="20"/>
  <c r="E197" i="20"/>
  <c r="E113" i="20"/>
  <c r="C149" i="20"/>
  <c r="E168" i="20"/>
  <c r="L149" i="20"/>
  <c r="L150" i="20"/>
  <c r="N150" i="20"/>
  <c r="F149" i="20"/>
  <c r="E149" i="20"/>
  <c r="M149" i="20" s="1"/>
  <c r="E135" i="20"/>
  <c r="M135" i="20" s="1"/>
  <c r="M134" i="20"/>
  <c r="K134" i="20"/>
  <c r="K135" i="20"/>
  <c r="L134" i="20"/>
  <c r="L135" i="20"/>
  <c r="F134" i="20"/>
  <c r="N134" i="20" s="1"/>
  <c r="C51" i="20"/>
  <c r="K131" i="20"/>
  <c r="K144" i="20"/>
  <c r="E170" i="20"/>
  <c r="L131" i="20"/>
  <c r="M144" i="20"/>
  <c r="D50" i="20"/>
  <c r="C93" i="20"/>
  <c r="M128" i="20"/>
  <c r="N131" i="20"/>
  <c r="E171" i="20"/>
  <c r="L144" i="20"/>
  <c r="K128" i="20"/>
  <c r="L128" i="20"/>
  <c r="E160" i="20" l="1"/>
  <c r="K149" i="20"/>
  <c r="N149" i="20"/>
  <c r="E169" i="20"/>
  <c r="E51" i="20"/>
  <c r="E50" i="20"/>
  <c r="E93" i="20"/>
  <c r="E214" i="19" l="1"/>
  <c r="E213" i="19"/>
  <c r="E212" i="19"/>
  <c r="E198" i="19"/>
  <c r="E184" i="19"/>
  <c r="E181" i="19"/>
  <c r="M147" i="19"/>
  <c r="L147" i="19"/>
  <c r="M146" i="19"/>
  <c r="L146" i="19"/>
  <c r="L145" i="19"/>
  <c r="J150" i="19"/>
  <c r="I150" i="19"/>
  <c r="G150" i="19"/>
  <c r="M144" i="19"/>
  <c r="D150" i="19"/>
  <c r="J149" i="19"/>
  <c r="I149" i="19"/>
  <c r="G149" i="19"/>
  <c r="M143" i="19"/>
  <c r="D149" i="19"/>
  <c r="C149" i="19"/>
  <c r="M132" i="19"/>
  <c r="L132" i="19"/>
  <c r="I135" i="19"/>
  <c r="H135" i="19"/>
  <c r="F135" i="19"/>
  <c r="E135" i="19"/>
  <c r="D135" i="19"/>
  <c r="C135" i="19"/>
  <c r="N130" i="19"/>
  <c r="M130" i="19"/>
  <c r="L130" i="19"/>
  <c r="K130" i="19"/>
  <c r="N129" i="19"/>
  <c r="M129" i="19"/>
  <c r="L129" i="19"/>
  <c r="J134" i="19"/>
  <c r="I134" i="19"/>
  <c r="H134" i="19"/>
  <c r="E134" i="19"/>
  <c r="D134" i="19"/>
  <c r="E76" i="19"/>
  <c r="E48" i="19"/>
  <c r="E207" i="19"/>
  <c r="H150" i="19"/>
  <c r="H149" i="19"/>
  <c r="B11" i="19"/>
  <c r="K132" i="19" l="1"/>
  <c r="E77" i="19"/>
  <c r="N132" i="19"/>
  <c r="E34" i="19"/>
  <c r="E159" i="19"/>
  <c r="E70" i="19"/>
  <c r="E74" i="19"/>
  <c r="E114" i="19"/>
  <c r="E179" i="19"/>
  <c r="J135" i="19"/>
  <c r="N135" i="19" s="1"/>
  <c r="G135" i="19"/>
  <c r="K135" i="19" s="1"/>
  <c r="E210" i="19"/>
  <c r="E36" i="19"/>
  <c r="E72" i="19"/>
  <c r="E92" i="19"/>
  <c r="E113" i="19"/>
  <c r="E208" i="19"/>
  <c r="E223" i="19"/>
  <c r="G134" i="19"/>
  <c r="L133" i="19"/>
  <c r="E180" i="19"/>
  <c r="E209" i="19"/>
  <c r="E200" i="19"/>
  <c r="E197" i="19"/>
  <c r="E166" i="19"/>
  <c r="K147" i="19"/>
  <c r="D160" i="19"/>
  <c r="E182" i="19"/>
  <c r="N143" i="19"/>
  <c r="N147" i="19"/>
  <c r="M133" i="19"/>
  <c r="E45" i="19"/>
  <c r="E91" i="19"/>
  <c r="K146" i="19"/>
  <c r="C160" i="19"/>
  <c r="E170" i="19"/>
  <c r="E199" i="19"/>
  <c r="E221" i="19"/>
  <c r="E37" i="19"/>
  <c r="E73" i="19"/>
  <c r="E158" i="19"/>
  <c r="E185" i="19"/>
  <c r="E222" i="19"/>
  <c r="N128" i="19"/>
  <c r="N133" i="19"/>
  <c r="N144" i="19"/>
  <c r="N145" i="19"/>
  <c r="N146" i="19"/>
  <c r="D50" i="19"/>
  <c r="L143" i="19"/>
  <c r="C51" i="19"/>
  <c r="C50" i="19"/>
  <c r="C93" i="19"/>
  <c r="K131" i="19"/>
  <c r="C134" i="19"/>
  <c r="M128" i="19"/>
  <c r="D51" i="19"/>
  <c r="L150" i="19"/>
  <c r="E183" i="19"/>
  <c r="E112" i="19"/>
  <c r="K133" i="19"/>
  <c r="E90" i="19"/>
  <c r="E171" i="19"/>
  <c r="K145" i="19"/>
  <c r="F150" i="19"/>
  <c r="N150" i="19" s="1"/>
  <c r="M145" i="19"/>
  <c r="E150" i="19"/>
  <c r="M150" i="19" s="1"/>
  <c r="E35" i="19"/>
  <c r="E71" i="19"/>
  <c r="E75" i="19"/>
  <c r="E178" i="19"/>
  <c r="C150" i="19"/>
  <c r="K150" i="19" s="1"/>
  <c r="K143" i="19"/>
  <c r="K129" i="19"/>
  <c r="L134" i="19"/>
  <c r="M134" i="19"/>
  <c r="E46" i="19"/>
  <c r="K149" i="19"/>
  <c r="L135" i="19"/>
  <c r="L149" i="19"/>
  <c r="M135" i="19"/>
  <c r="K144" i="19"/>
  <c r="E47" i="19"/>
  <c r="L131" i="19"/>
  <c r="L144" i="19"/>
  <c r="E167" i="19"/>
  <c r="M131" i="19"/>
  <c r="E149" i="19"/>
  <c r="M149" i="19" s="1"/>
  <c r="E157" i="19"/>
  <c r="F134" i="19"/>
  <c r="N134" i="19" s="1"/>
  <c r="N131" i="19"/>
  <c r="F149" i="19"/>
  <c r="N149" i="19" s="1"/>
  <c r="D93" i="19"/>
  <c r="K128" i="19"/>
  <c r="E168" i="19"/>
  <c r="E44" i="19"/>
  <c r="L128" i="19"/>
  <c r="E160" i="19" l="1"/>
  <c r="K134" i="19"/>
  <c r="E51" i="19"/>
  <c r="E50" i="19"/>
  <c r="E93" i="19"/>
  <c r="E169" i="19"/>
  <c r="E214" i="18" l="1"/>
  <c r="E212" i="18"/>
  <c r="E198" i="18"/>
  <c r="L147" i="18"/>
  <c r="L146" i="18"/>
  <c r="L145" i="18"/>
  <c r="J150" i="18"/>
  <c r="I150" i="18"/>
  <c r="F150" i="18"/>
  <c r="D150" i="18"/>
  <c r="C150" i="18"/>
  <c r="J149" i="18"/>
  <c r="H149" i="18"/>
  <c r="L143" i="18"/>
  <c r="M132" i="18"/>
  <c r="I135" i="18"/>
  <c r="H135" i="18"/>
  <c r="E135" i="18"/>
  <c r="D135" i="18"/>
  <c r="M130" i="18"/>
  <c r="L130" i="18"/>
  <c r="M129" i="18"/>
  <c r="C134" i="18"/>
  <c r="E76" i="18"/>
  <c r="E207" i="18"/>
  <c r="H150" i="18"/>
  <c r="F149" i="18"/>
  <c r="B11" i="18"/>
  <c r="B11" i="1"/>
  <c r="B11" i="6"/>
  <c r="B11" i="7"/>
  <c r="B11" i="8"/>
  <c r="B11" i="9"/>
  <c r="B11" i="10"/>
  <c r="B11" i="16"/>
  <c r="B11" i="12"/>
  <c r="B11" i="13"/>
  <c r="B11" i="14"/>
  <c r="B11" i="15"/>
  <c r="B11" i="17"/>
  <c r="N130" i="18" l="1"/>
  <c r="L132" i="18"/>
  <c r="E179" i="18"/>
  <c r="E183" i="18"/>
  <c r="E178" i="18"/>
  <c r="E213" i="18"/>
  <c r="K130" i="18"/>
  <c r="E197" i="18"/>
  <c r="E208" i="18"/>
  <c r="E181" i="18"/>
  <c r="E185" i="18"/>
  <c r="E70" i="18"/>
  <c r="E74" i="18"/>
  <c r="E114" i="18"/>
  <c r="N133" i="18"/>
  <c r="E72" i="18"/>
  <c r="E92" i="18"/>
  <c r="E112" i="18"/>
  <c r="J134" i="18"/>
  <c r="L129" i="18"/>
  <c r="E184" i="18"/>
  <c r="E209" i="18"/>
  <c r="C160" i="17"/>
  <c r="E166" i="18"/>
  <c r="D160" i="18"/>
  <c r="C135" i="18"/>
  <c r="F135" i="18"/>
  <c r="E35" i="18"/>
  <c r="E45" i="18"/>
  <c r="K129" i="18"/>
  <c r="K132" i="18"/>
  <c r="K133" i="18"/>
  <c r="K143" i="18"/>
  <c r="K145" i="18"/>
  <c r="K146" i="18"/>
  <c r="K147" i="18"/>
  <c r="C160" i="18"/>
  <c r="E167" i="18"/>
  <c r="D160" i="17"/>
  <c r="E200" i="18"/>
  <c r="E222" i="18"/>
  <c r="M145" i="18"/>
  <c r="M128" i="18"/>
  <c r="M133" i="18"/>
  <c r="M143" i="18"/>
  <c r="I149" i="18"/>
  <c r="J135" i="18"/>
  <c r="D134" i="18"/>
  <c r="E37" i="18"/>
  <c r="E47" i="18"/>
  <c r="E150" i="18"/>
  <c r="M150" i="18" s="1"/>
  <c r="L144" i="18"/>
  <c r="E46" i="18"/>
  <c r="E71" i="18"/>
  <c r="E75" i="18"/>
  <c r="D93" i="18"/>
  <c r="L133" i="18"/>
  <c r="E180" i="18"/>
  <c r="E221" i="18"/>
  <c r="I134" i="18"/>
  <c r="N128" i="18"/>
  <c r="N129" i="18"/>
  <c r="N132" i="18"/>
  <c r="N145" i="18"/>
  <c r="N146" i="18"/>
  <c r="N147" i="18"/>
  <c r="E158" i="18"/>
  <c r="E34" i="18"/>
  <c r="E48" i="18"/>
  <c r="E73" i="18"/>
  <c r="E77" i="18"/>
  <c r="E113" i="18"/>
  <c r="G135" i="18"/>
  <c r="E159" i="18"/>
  <c r="E182" i="18"/>
  <c r="E223" i="18"/>
  <c r="E157" i="18"/>
  <c r="E168" i="18"/>
  <c r="M146" i="18"/>
  <c r="M147" i="18"/>
  <c r="E199" i="18"/>
  <c r="E210" i="18"/>
  <c r="L135" i="18"/>
  <c r="N144" i="18"/>
  <c r="H134" i="18"/>
  <c r="G149" i="18"/>
  <c r="E170" i="18"/>
  <c r="D50" i="18"/>
  <c r="E36" i="18"/>
  <c r="C93" i="18"/>
  <c r="G150" i="18"/>
  <c r="K150" i="18" s="1"/>
  <c r="N149" i="18"/>
  <c r="M144" i="18"/>
  <c r="C149" i="18"/>
  <c r="M135" i="18"/>
  <c r="G134" i="18"/>
  <c r="K134" i="18" s="1"/>
  <c r="E91" i="18"/>
  <c r="D51" i="18"/>
  <c r="C50" i="18"/>
  <c r="L150" i="18"/>
  <c r="N150" i="18"/>
  <c r="E90" i="18"/>
  <c r="F134" i="18"/>
  <c r="N143" i="18"/>
  <c r="E44" i="18"/>
  <c r="C51" i="18"/>
  <c r="K131" i="18"/>
  <c r="K144" i="18"/>
  <c r="L131" i="18"/>
  <c r="D149" i="18"/>
  <c r="L149" i="18" s="1"/>
  <c r="E134" i="18"/>
  <c r="M131" i="18"/>
  <c r="E149" i="18"/>
  <c r="N131" i="18"/>
  <c r="E171" i="18"/>
  <c r="K128" i="18"/>
  <c r="L128" i="18"/>
  <c r="E223" i="17"/>
  <c r="E213" i="17"/>
  <c r="E212" i="17"/>
  <c r="E210" i="17"/>
  <c r="E209" i="17"/>
  <c r="E208" i="17"/>
  <c r="E207" i="17"/>
  <c r="E200" i="17"/>
  <c r="E199" i="17"/>
  <c r="E197" i="17"/>
  <c r="E184" i="17"/>
  <c r="E182" i="17"/>
  <c r="E181" i="17"/>
  <c r="E180" i="17"/>
  <c r="E179" i="17"/>
  <c r="E178" i="17"/>
  <c r="E168" i="17"/>
  <c r="E167" i="17"/>
  <c r="E159" i="17"/>
  <c r="E158" i="17"/>
  <c r="E157" i="17"/>
  <c r="I149" i="17"/>
  <c r="N147" i="17"/>
  <c r="M147" i="17"/>
  <c r="L147" i="17"/>
  <c r="K147" i="17"/>
  <c r="N146" i="17"/>
  <c r="L146" i="17"/>
  <c r="K146" i="17"/>
  <c r="N145" i="17"/>
  <c r="M145" i="17"/>
  <c r="L145" i="17"/>
  <c r="K145" i="17"/>
  <c r="I150" i="17"/>
  <c r="H150" i="17"/>
  <c r="N144" i="17"/>
  <c r="M144" i="17"/>
  <c r="D150" i="17"/>
  <c r="C150" i="17"/>
  <c r="J149" i="17"/>
  <c r="H149" i="17"/>
  <c r="G149" i="17"/>
  <c r="F149" i="17"/>
  <c r="E149" i="17"/>
  <c r="L143" i="17"/>
  <c r="K143" i="17"/>
  <c r="N133" i="17"/>
  <c r="M133" i="17"/>
  <c r="L133" i="17"/>
  <c r="K133" i="17"/>
  <c r="N132" i="17"/>
  <c r="M132" i="17"/>
  <c r="L132" i="17"/>
  <c r="K132" i="17"/>
  <c r="J135" i="17"/>
  <c r="I135" i="17"/>
  <c r="H135" i="17"/>
  <c r="G135" i="17"/>
  <c r="F135" i="17"/>
  <c r="E135" i="17"/>
  <c r="D135" i="17"/>
  <c r="C135" i="17"/>
  <c r="N130" i="17"/>
  <c r="M130" i="17"/>
  <c r="L130" i="17"/>
  <c r="K130" i="17"/>
  <c r="N129" i="17"/>
  <c r="M129" i="17"/>
  <c r="L129" i="17"/>
  <c r="K129" i="17"/>
  <c r="J134" i="17"/>
  <c r="I134" i="17"/>
  <c r="H134" i="17"/>
  <c r="G134" i="17"/>
  <c r="F134" i="17"/>
  <c r="M128" i="17"/>
  <c r="D134" i="17"/>
  <c r="C134" i="17"/>
  <c r="E114" i="17"/>
  <c r="E112" i="17"/>
  <c r="E92" i="17"/>
  <c r="E77" i="17"/>
  <c r="E76" i="17"/>
  <c r="E73" i="17"/>
  <c r="E72" i="17"/>
  <c r="E70" i="17"/>
  <c r="E46" i="17"/>
  <c r="E37" i="17"/>
  <c r="E35" i="17"/>
  <c r="E160" i="18" l="1"/>
  <c r="E160" i="17"/>
  <c r="N134" i="18"/>
  <c r="N135" i="18"/>
  <c r="K135" i="18"/>
  <c r="M149" i="18"/>
  <c r="L134" i="18"/>
  <c r="E169" i="18"/>
  <c r="K149" i="18"/>
  <c r="M134" i="18"/>
  <c r="E93" i="18"/>
  <c r="E50" i="18"/>
  <c r="E51" i="18"/>
  <c r="L150" i="17"/>
  <c r="M135" i="17"/>
  <c r="L135" i="17"/>
  <c r="L134" i="17"/>
  <c r="N134" i="17"/>
  <c r="N135" i="17"/>
  <c r="N149" i="17"/>
  <c r="M146" i="17"/>
  <c r="F150" i="17"/>
  <c r="C93" i="17"/>
  <c r="C50" i="17"/>
  <c r="G150" i="17"/>
  <c r="K150" i="17" s="1"/>
  <c r="E166" i="17"/>
  <c r="E222" i="17"/>
  <c r="E36" i="17"/>
  <c r="D93" i="17"/>
  <c r="M149" i="17"/>
  <c r="E169" i="17"/>
  <c r="D50" i="17"/>
  <c r="E71" i="17"/>
  <c r="E75" i="17"/>
  <c r="E91" i="17"/>
  <c r="E198" i="17"/>
  <c r="C149" i="17"/>
  <c r="K149" i="17" s="1"/>
  <c r="E221" i="17"/>
  <c r="E34" i="17"/>
  <c r="E47" i="17"/>
  <c r="E113" i="17"/>
  <c r="E183" i="17"/>
  <c r="D51" i="17"/>
  <c r="E48" i="17"/>
  <c r="E150" i="17"/>
  <c r="M150" i="17" s="1"/>
  <c r="E74" i="17"/>
  <c r="E45" i="17"/>
  <c r="K134" i="17"/>
  <c r="K135" i="17"/>
  <c r="N131" i="17"/>
  <c r="J150" i="17"/>
  <c r="E185" i="17"/>
  <c r="E214" i="17"/>
  <c r="E134" i="17"/>
  <c r="M134" i="17" s="1"/>
  <c r="E90" i="17"/>
  <c r="E44" i="17"/>
  <c r="C51" i="17"/>
  <c r="K131" i="17"/>
  <c r="K144" i="17"/>
  <c r="E170" i="17"/>
  <c r="L131" i="17"/>
  <c r="L144" i="17"/>
  <c r="D149" i="17"/>
  <c r="L149" i="17" s="1"/>
  <c r="M143" i="17"/>
  <c r="N128" i="17"/>
  <c r="M131" i="17"/>
  <c r="E171" i="17"/>
  <c r="K128" i="17"/>
  <c r="N143" i="17"/>
  <c r="L128" i="17"/>
  <c r="E50" i="17" l="1"/>
  <c r="E93" i="17"/>
  <c r="N150" i="17"/>
  <c r="E51" i="17"/>
  <c r="E213" i="16" l="1"/>
  <c r="E184" i="16"/>
  <c r="E159" i="16"/>
  <c r="M147" i="16"/>
  <c r="L147" i="16"/>
  <c r="L146" i="16"/>
  <c r="L145" i="16"/>
  <c r="J150" i="16"/>
  <c r="I150" i="16"/>
  <c r="G150" i="16"/>
  <c r="M144" i="16"/>
  <c r="D150" i="16"/>
  <c r="J149" i="16"/>
  <c r="I149" i="16"/>
  <c r="E149" i="16"/>
  <c r="D149" i="16"/>
  <c r="M132" i="16"/>
  <c r="L132" i="16"/>
  <c r="J135" i="16"/>
  <c r="I135" i="16"/>
  <c r="H135" i="16"/>
  <c r="G135" i="16"/>
  <c r="E135" i="16"/>
  <c r="D135" i="16"/>
  <c r="N130" i="16"/>
  <c r="M130" i="16"/>
  <c r="L130" i="16"/>
  <c r="K130" i="16"/>
  <c r="M129" i="16"/>
  <c r="L129" i="16"/>
  <c r="I134" i="16"/>
  <c r="H134" i="16"/>
  <c r="G134" i="16"/>
  <c r="E134" i="16"/>
  <c r="E35" i="16"/>
  <c r="E207" i="16"/>
  <c r="H149" i="16"/>
  <c r="H150" i="16"/>
  <c r="E184" i="15"/>
  <c r="E180" i="15"/>
  <c r="N147" i="15"/>
  <c r="M147" i="15"/>
  <c r="L146" i="15"/>
  <c r="M145" i="15"/>
  <c r="L145" i="15"/>
  <c r="J150" i="15"/>
  <c r="I150" i="15"/>
  <c r="H150" i="15"/>
  <c r="F150" i="15"/>
  <c r="E150" i="15"/>
  <c r="C150" i="15"/>
  <c r="J149" i="15"/>
  <c r="I149" i="15"/>
  <c r="H149" i="15"/>
  <c r="G149" i="15"/>
  <c r="F149" i="15"/>
  <c r="E149" i="15"/>
  <c r="L143" i="15"/>
  <c r="M133" i="15"/>
  <c r="L133" i="15"/>
  <c r="N132" i="15"/>
  <c r="M132" i="15"/>
  <c r="L132" i="15"/>
  <c r="K132" i="15"/>
  <c r="I135" i="15"/>
  <c r="E135" i="15"/>
  <c r="N130" i="15"/>
  <c r="M130" i="15"/>
  <c r="N129" i="15"/>
  <c r="M129" i="15"/>
  <c r="L129" i="15"/>
  <c r="K129" i="15"/>
  <c r="J134" i="15"/>
  <c r="I134" i="15"/>
  <c r="H134" i="15"/>
  <c r="F134" i="15"/>
  <c r="M128" i="15"/>
  <c r="D134" i="15"/>
  <c r="C134" i="15"/>
  <c r="E76" i="15"/>
  <c r="E207" i="15"/>
  <c r="E214" i="14"/>
  <c r="E213" i="14"/>
  <c r="E212" i="14"/>
  <c r="E198" i="14"/>
  <c r="M147" i="14"/>
  <c r="L147" i="14"/>
  <c r="L146" i="14"/>
  <c r="J150" i="14"/>
  <c r="I150" i="14"/>
  <c r="H150" i="14"/>
  <c r="E150" i="14"/>
  <c r="D150" i="14"/>
  <c r="C150" i="14"/>
  <c r="J149" i="14"/>
  <c r="I149" i="14"/>
  <c r="H149" i="14"/>
  <c r="F149" i="14"/>
  <c r="E149" i="14"/>
  <c r="D149" i="14"/>
  <c r="M132" i="14"/>
  <c r="L132" i="14"/>
  <c r="H135" i="14"/>
  <c r="M131" i="14"/>
  <c r="L131" i="14"/>
  <c r="N130" i="14"/>
  <c r="M130" i="14"/>
  <c r="L130" i="14"/>
  <c r="K130" i="14"/>
  <c r="M129" i="14"/>
  <c r="E134" i="14"/>
  <c r="E76" i="14"/>
  <c r="E207" i="14"/>
  <c r="E159" i="9"/>
  <c r="E159" i="7"/>
  <c r="E159" i="10" l="1"/>
  <c r="G134" i="15"/>
  <c r="K134" i="15" s="1"/>
  <c r="E159" i="15"/>
  <c r="E213" i="15"/>
  <c r="E159" i="8"/>
  <c r="E198" i="16"/>
  <c r="E214" i="16"/>
  <c r="N133" i="15"/>
  <c r="E212" i="16"/>
  <c r="E77" i="15"/>
  <c r="E183" i="16"/>
  <c r="E179" i="15"/>
  <c r="M133" i="16"/>
  <c r="E76" i="16"/>
  <c r="H134" i="14"/>
  <c r="L128" i="16"/>
  <c r="E158" i="15"/>
  <c r="E158" i="8"/>
  <c r="E200" i="15"/>
  <c r="E208" i="16"/>
  <c r="E178" i="15"/>
  <c r="J134" i="14"/>
  <c r="I134" i="14"/>
  <c r="M134" i="14" s="1"/>
  <c r="E159" i="12"/>
  <c r="E209" i="15"/>
  <c r="J134" i="16"/>
  <c r="L129" i="14"/>
  <c r="E180" i="16"/>
  <c r="E181" i="14"/>
  <c r="E210" i="15"/>
  <c r="E114" i="16"/>
  <c r="E209" i="16"/>
  <c r="E208" i="15"/>
  <c r="E197" i="15"/>
  <c r="E181" i="15"/>
  <c r="E181" i="16"/>
  <c r="L133" i="16"/>
  <c r="D160" i="16"/>
  <c r="K143" i="15"/>
  <c r="K147" i="15"/>
  <c r="L144" i="15"/>
  <c r="L147" i="15"/>
  <c r="C160" i="7"/>
  <c r="C160" i="12"/>
  <c r="D160" i="10"/>
  <c r="D160" i="6"/>
  <c r="C135" i="16"/>
  <c r="K135" i="16" s="1"/>
  <c r="K132" i="16"/>
  <c r="N131" i="16"/>
  <c r="N132" i="16"/>
  <c r="H135" i="15"/>
  <c r="K130" i="15"/>
  <c r="K133" i="15"/>
  <c r="F135" i="15"/>
  <c r="N132" i="14"/>
  <c r="G135" i="15"/>
  <c r="K129" i="16"/>
  <c r="I135" i="14"/>
  <c r="J135" i="15"/>
  <c r="J135" i="14"/>
  <c r="C135" i="15"/>
  <c r="K132" i="14"/>
  <c r="L130" i="15"/>
  <c r="D135" i="15"/>
  <c r="E77" i="16"/>
  <c r="D160" i="7"/>
  <c r="D160" i="12"/>
  <c r="C160" i="6"/>
  <c r="C160" i="10"/>
  <c r="E160" i="10" s="1"/>
  <c r="E158" i="12"/>
  <c r="E159" i="13"/>
  <c r="E72" i="16"/>
  <c r="E92" i="16"/>
  <c r="C160" i="16"/>
  <c r="F134" i="14"/>
  <c r="C160" i="9"/>
  <c r="C160" i="15"/>
  <c r="D160" i="9"/>
  <c r="C160" i="14"/>
  <c r="D160" i="15"/>
  <c r="C160" i="13"/>
  <c r="D160" i="14"/>
  <c r="C160" i="8"/>
  <c r="D160" i="8"/>
  <c r="D160" i="13"/>
  <c r="E114" i="14"/>
  <c r="E35" i="14"/>
  <c r="E45" i="14"/>
  <c r="E75" i="14"/>
  <c r="E91" i="14"/>
  <c r="E167" i="14"/>
  <c r="G150" i="15"/>
  <c r="K150" i="15" s="1"/>
  <c r="M145" i="16"/>
  <c r="M146" i="16"/>
  <c r="E166" i="15"/>
  <c r="N145" i="16"/>
  <c r="L143" i="14"/>
  <c r="E36" i="14"/>
  <c r="E92" i="14"/>
  <c r="E200" i="14"/>
  <c r="E222" i="14"/>
  <c r="E157" i="12"/>
  <c r="E44" i="16"/>
  <c r="E113" i="16"/>
  <c r="E178" i="16"/>
  <c r="E182" i="16"/>
  <c r="E197" i="16"/>
  <c r="E92" i="15"/>
  <c r="E34" i="14"/>
  <c r="E48" i="14"/>
  <c r="E70" i="14"/>
  <c r="E74" i="14"/>
  <c r="E166" i="14"/>
  <c r="E209" i="14"/>
  <c r="D51" i="14"/>
  <c r="K146" i="14"/>
  <c r="M146" i="15"/>
  <c r="D50" i="16"/>
  <c r="E223" i="16"/>
  <c r="E45" i="16"/>
  <c r="E91" i="16"/>
  <c r="E159" i="6"/>
  <c r="E157" i="8"/>
  <c r="E178" i="14"/>
  <c r="E223" i="14"/>
  <c r="E37" i="16"/>
  <c r="E47" i="16"/>
  <c r="E73" i="16"/>
  <c r="K128" i="16"/>
  <c r="K133" i="16"/>
  <c r="K143" i="16"/>
  <c r="K144" i="16"/>
  <c r="K145" i="16"/>
  <c r="K146" i="16"/>
  <c r="K147" i="16"/>
  <c r="E167" i="16"/>
  <c r="E199" i="16"/>
  <c r="E210" i="16"/>
  <c r="E45" i="15"/>
  <c r="E199" i="15"/>
  <c r="E221" i="15"/>
  <c r="E183" i="14"/>
  <c r="E221" i="14"/>
  <c r="E112" i="14"/>
  <c r="E158" i="14"/>
  <c r="E168" i="14"/>
  <c r="M149" i="15"/>
  <c r="M150" i="15"/>
  <c r="E185" i="15"/>
  <c r="E222" i="15"/>
  <c r="E184" i="14"/>
  <c r="N146" i="15"/>
  <c r="L133" i="14"/>
  <c r="L145" i="14"/>
  <c r="E37" i="15"/>
  <c r="E47" i="15"/>
  <c r="E73" i="15"/>
  <c r="E113" i="15"/>
  <c r="E182" i="15"/>
  <c r="E223" i="15"/>
  <c r="E48" i="16"/>
  <c r="E185" i="16"/>
  <c r="E200" i="16"/>
  <c r="N145" i="15"/>
  <c r="C50" i="14"/>
  <c r="M146" i="14"/>
  <c r="M133" i="14"/>
  <c r="M145" i="14"/>
  <c r="D93" i="14"/>
  <c r="E34" i="15"/>
  <c r="E48" i="15"/>
  <c r="E70" i="15"/>
  <c r="E74" i="15"/>
  <c r="N150" i="15"/>
  <c r="E158" i="6"/>
  <c r="D50" i="14"/>
  <c r="N144" i="15"/>
  <c r="E114" i="15"/>
  <c r="E183" i="15"/>
  <c r="E214" i="15"/>
  <c r="E168" i="16"/>
  <c r="E70" i="16"/>
  <c r="E74" i="16"/>
  <c r="E90" i="16"/>
  <c r="E222" i="16"/>
  <c r="C134" i="14"/>
  <c r="M149" i="14"/>
  <c r="E72" i="14"/>
  <c r="E168" i="15"/>
  <c r="E36" i="16"/>
  <c r="E158" i="10"/>
  <c r="N129" i="14"/>
  <c r="N146" i="14"/>
  <c r="N147" i="14"/>
  <c r="E35" i="15"/>
  <c r="E71" i="15"/>
  <c r="E75" i="15"/>
  <c r="K145" i="15"/>
  <c r="K146" i="15"/>
  <c r="C51" i="16"/>
  <c r="E46" i="16"/>
  <c r="N133" i="14"/>
  <c r="N144" i="14"/>
  <c r="N145" i="14"/>
  <c r="M144" i="14"/>
  <c r="E37" i="14"/>
  <c r="E47" i="14"/>
  <c r="E73" i="14"/>
  <c r="E77" i="14"/>
  <c r="E113" i="14"/>
  <c r="K144" i="14"/>
  <c r="G150" i="14"/>
  <c r="K150" i="14" s="1"/>
  <c r="E170" i="14"/>
  <c r="E36" i="15"/>
  <c r="D51" i="15"/>
  <c r="E72" i="15"/>
  <c r="E182" i="14"/>
  <c r="E179" i="16"/>
  <c r="M143" i="16"/>
  <c r="D51" i="16"/>
  <c r="E157" i="6"/>
  <c r="E158" i="7"/>
  <c r="E157" i="10"/>
  <c r="E197" i="14"/>
  <c r="E208" i="14"/>
  <c r="E112" i="15"/>
  <c r="N149" i="15"/>
  <c r="E34" i="16"/>
  <c r="L135" i="16"/>
  <c r="L149" i="16"/>
  <c r="E221" i="16"/>
  <c r="E171" i="14"/>
  <c r="E71" i="14"/>
  <c r="K129" i="14"/>
  <c r="K133" i="14"/>
  <c r="K143" i="14"/>
  <c r="K145" i="14"/>
  <c r="K147" i="14"/>
  <c r="E212" i="15"/>
  <c r="D93" i="16"/>
  <c r="E112" i="16"/>
  <c r="F134" i="16"/>
  <c r="N133" i="16"/>
  <c r="N143" i="16"/>
  <c r="N144" i="16"/>
  <c r="F149" i="16"/>
  <c r="N149" i="16" s="1"/>
  <c r="N146" i="16"/>
  <c r="N147" i="16"/>
  <c r="N149" i="14"/>
  <c r="E167" i="15"/>
  <c r="E46" i="15"/>
  <c r="E198" i="15"/>
  <c r="D150" i="15"/>
  <c r="L150" i="15" s="1"/>
  <c r="C93" i="14"/>
  <c r="E158" i="13"/>
  <c r="C51" i="14"/>
  <c r="D134" i="14"/>
  <c r="E179" i="14"/>
  <c r="C149" i="15"/>
  <c r="K149" i="15" s="1"/>
  <c r="C50" i="15"/>
  <c r="E90" i="15"/>
  <c r="G149" i="16"/>
  <c r="G149" i="14"/>
  <c r="E158" i="9"/>
  <c r="E180" i="14"/>
  <c r="E199" i="14"/>
  <c r="E210" i="14"/>
  <c r="N143" i="15"/>
  <c r="D50" i="15"/>
  <c r="E91" i="15"/>
  <c r="E185" i="14"/>
  <c r="E71" i="16"/>
  <c r="E75" i="16"/>
  <c r="E157" i="16"/>
  <c r="L144" i="16"/>
  <c r="C150" i="16"/>
  <c r="K150" i="16" s="1"/>
  <c r="M149" i="16"/>
  <c r="N129" i="16"/>
  <c r="C50" i="16"/>
  <c r="M134" i="16"/>
  <c r="M135" i="16"/>
  <c r="L150" i="16"/>
  <c r="C134" i="16"/>
  <c r="K134" i="16" s="1"/>
  <c r="C93" i="16"/>
  <c r="M128" i="16"/>
  <c r="E150" i="16"/>
  <c r="M150" i="16" s="1"/>
  <c r="E166" i="16"/>
  <c r="M131" i="16"/>
  <c r="D134" i="16"/>
  <c r="L134" i="16" s="1"/>
  <c r="E158" i="16"/>
  <c r="N128" i="16"/>
  <c r="F150" i="16"/>
  <c r="N150" i="16" s="1"/>
  <c r="F135" i="16"/>
  <c r="N135" i="16" s="1"/>
  <c r="L143" i="16"/>
  <c r="K131" i="16"/>
  <c r="C149" i="16"/>
  <c r="E171" i="16"/>
  <c r="L131" i="16"/>
  <c r="E157" i="15"/>
  <c r="M135" i="15"/>
  <c r="L134" i="15"/>
  <c r="C93" i="15"/>
  <c r="N134" i="15"/>
  <c r="E44" i="15"/>
  <c r="C51" i="15"/>
  <c r="K131" i="15"/>
  <c r="K144" i="15"/>
  <c r="E170" i="15"/>
  <c r="L131" i="15"/>
  <c r="D149" i="15"/>
  <c r="L149" i="15" s="1"/>
  <c r="E134" i="15"/>
  <c r="M134" i="15" s="1"/>
  <c r="M144" i="15"/>
  <c r="N131" i="15"/>
  <c r="E171" i="15"/>
  <c r="M143" i="15"/>
  <c r="D93" i="15"/>
  <c r="M131" i="15"/>
  <c r="K128" i="15"/>
  <c r="N128" i="15"/>
  <c r="L128" i="15"/>
  <c r="M150" i="14"/>
  <c r="F150" i="14"/>
  <c r="N150" i="14" s="1"/>
  <c r="L150" i="14"/>
  <c r="L149" i="14"/>
  <c r="C135" i="14"/>
  <c r="F135" i="14"/>
  <c r="G135" i="14"/>
  <c r="G134" i="14"/>
  <c r="E46" i="14"/>
  <c r="M128" i="14"/>
  <c r="M143" i="14"/>
  <c r="E90" i="14"/>
  <c r="N128" i="14"/>
  <c r="N143" i="14"/>
  <c r="E44" i="14"/>
  <c r="K131" i="14"/>
  <c r="C149" i="14"/>
  <c r="E159" i="14"/>
  <c r="D135" i="14"/>
  <c r="L135" i="14" s="1"/>
  <c r="E135" i="14"/>
  <c r="N131" i="14"/>
  <c r="E157" i="14"/>
  <c r="K128" i="14"/>
  <c r="L144" i="14"/>
  <c r="L128" i="14"/>
  <c r="E157" i="13"/>
  <c r="E157" i="9"/>
  <c r="E157" i="7"/>
  <c r="E159" i="1"/>
  <c r="E214" i="13"/>
  <c r="E213" i="13"/>
  <c r="E212" i="13"/>
  <c r="E198" i="13"/>
  <c r="M147" i="13"/>
  <c r="L147" i="13"/>
  <c r="L146" i="13"/>
  <c r="L145" i="13"/>
  <c r="J150" i="13"/>
  <c r="I150" i="13"/>
  <c r="H150" i="13"/>
  <c r="G150" i="13"/>
  <c r="F150" i="13"/>
  <c r="L144" i="13"/>
  <c r="J149" i="13"/>
  <c r="I149" i="13"/>
  <c r="H149" i="13"/>
  <c r="F149" i="13"/>
  <c r="D149" i="13"/>
  <c r="C149" i="13"/>
  <c r="M132" i="13"/>
  <c r="L132" i="13"/>
  <c r="I135" i="13"/>
  <c r="H135" i="13"/>
  <c r="E135" i="13"/>
  <c r="D135" i="13"/>
  <c r="N130" i="13"/>
  <c r="M130" i="13"/>
  <c r="L130" i="13"/>
  <c r="K130" i="13"/>
  <c r="M129" i="13"/>
  <c r="J134" i="13"/>
  <c r="G134" i="13"/>
  <c r="E76" i="13"/>
  <c r="E207" i="13"/>
  <c r="E185" i="13"/>
  <c r="E184" i="13"/>
  <c r="E183" i="13"/>
  <c r="E182" i="13"/>
  <c r="N134" i="14" l="1"/>
  <c r="L134" i="14"/>
  <c r="E160" i="8"/>
  <c r="L128" i="13"/>
  <c r="E160" i="16"/>
  <c r="E160" i="7"/>
  <c r="E160" i="13"/>
  <c r="E160" i="14"/>
  <c r="E160" i="15"/>
  <c r="E160" i="9"/>
  <c r="E160" i="6"/>
  <c r="E160" i="12"/>
  <c r="E169" i="15"/>
  <c r="H134" i="13"/>
  <c r="I134" i="13"/>
  <c r="E134" i="13"/>
  <c r="N134" i="16"/>
  <c r="E51" i="14"/>
  <c r="E72" i="13"/>
  <c r="E199" i="13"/>
  <c r="E221" i="13"/>
  <c r="E210" i="13"/>
  <c r="E180" i="13"/>
  <c r="M133" i="13"/>
  <c r="E93" i="15"/>
  <c r="N135" i="15"/>
  <c r="K132" i="13"/>
  <c r="N132" i="13"/>
  <c r="L135" i="15"/>
  <c r="K135" i="15"/>
  <c r="M135" i="14"/>
  <c r="N135" i="14"/>
  <c r="E92" i="13"/>
  <c r="D160" i="1"/>
  <c r="C160" i="1"/>
  <c r="E50" i="16"/>
  <c r="J135" i="13"/>
  <c r="E74" i="13"/>
  <c r="E150" i="13"/>
  <c r="M150" i="13" s="1"/>
  <c r="L129" i="13"/>
  <c r="L133" i="13"/>
  <c r="D150" i="13"/>
  <c r="L150" i="13" s="1"/>
  <c r="E51" i="16"/>
  <c r="E93" i="14"/>
  <c r="E166" i="13"/>
  <c r="E157" i="1"/>
  <c r="E50" i="14"/>
  <c r="E181" i="13"/>
  <c r="E200" i="13"/>
  <c r="E222" i="13"/>
  <c r="E70" i="13"/>
  <c r="E114" i="13"/>
  <c r="E208" i="13"/>
  <c r="C51" i="13"/>
  <c r="K134" i="14"/>
  <c r="E51" i="15"/>
  <c r="E169" i="16"/>
  <c r="E50" i="15"/>
  <c r="E169" i="14"/>
  <c r="E223" i="13"/>
  <c r="E158" i="1"/>
  <c r="C135" i="13"/>
  <c r="K146" i="13"/>
  <c r="K145" i="13"/>
  <c r="L135" i="13"/>
  <c r="N133" i="13"/>
  <c r="E48" i="13"/>
  <c r="E77" i="13"/>
  <c r="E113" i="13"/>
  <c r="K133" i="13"/>
  <c r="K147" i="13"/>
  <c r="D134" i="13"/>
  <c r="E178" i="13"/>
  <c r="E197" i="13"/>
  <c r="D50" i="13"/>
  <c r="K149" i="16"/>
  <c r="E170" i="13"/>
  <c r="E71" i="13"/>
  <c r="E36" i="13"/>
  <c r="K129" i="13"/>
  <c r="K144" i="13"/>
  <c r="E75" i="13"/>
  <c r="E46" i="13"/>
  <c r="E37" i="13"/>
  <c r="E47" i="13"/>
  <c r="K149" i="14"/>
  <c r="E93" i="16"/>
  <c r="E167" i="13"/>
  <c r="E179" i="13"/>
  <c r="E209" i="13"/>
  <c r="E170" i="16"/>
  <c r="K135" i="14"/>
  <c r="E34" i="13"/>
  <c r="C50" i="13"/>
  <c r="E73" i="13"/>
  <c r="M143" i="13"/>
  <c r="E149" i="13"/>
  <c r="M149" i="13" s="1"/>
  <c r="E112" i="13"/>
  <c r="F134" i="13"/>
  <c r="N134" i="13" s="1"/>
  <c r="F135" i="13"/>
  <c r="N150" i="13"/>
  <c r="N146" i="13"/>
  <c r="E44" i="13"/>
  <c r="E90" i="13"/>
  <c r="G135" i="13"/>
  <c r="G149" i="13"/>
  <c r="K149" i="13" s="1"/>
  <c r="M146" i="13"/>
  <c r="N143" i="13"/>
  <c r="N149" i="13"/>
  <c r="N145" i="13"/>
  <c r="N147" i="13"/>
  <c r="E35" i="13"/>
  <c r="E91" i="13"/>
  <c r="E168" i="13"/>
  <c r="E171" i="13"/>
  <c r="L149" i="13"/>
  <c r="M145" i="13"/>
  <c r="K143" i="13"/>
  <c r="M135" i="13"/>
  <c r="C134" i="13"/>
  <c r="K134" i="13" s="1"/>
  <c r="N129" i="13"/>
  <c r="D93" i="13"/>
  <c r="D51" i="13"/>
  <c r="M131" i="13"/>
  <c r="M144" i="13"/>
  <c r="E45" i="13"/>
  <c r="N131" i="13"/>
  <c r="N144" i="13"/>
  <c r="K128" i="13"/>
  <c r="C150" i="13"/>
  <c r="K150" i="13" s="1"/>
  <c r="C93" i="13"/>
  <c r="M128" i="13"/>
  <c r="N128" i="13"/>
  <c r="K131" i="13"/>
  <c r="L143" i="13"/>
  <c r="L131" i="13"/>
  <c r="E160" i="1" l="1"/>
  <c r="M134" i="13"/>
  <c r="L134" i="13"/>
  <c r="N135" i="13"/>
  <c r="K135" i="13"/>
  <c r="E51" i="13"/>
  <c r="E50" i="13"/>
  <c r="E169" i="13"/>
  <c r="E93" i="13"/>
  <c r="E223" i="12" l="1"/>
  <c r="E222" i="12"/>
  <c r="E221" i="12"/>
  <c r="E214" i="12"/>
  <c r="E213" i="12"/>
  <c r="E212" i="12"/>
  <c r="E210" i="12"/>
  <c r="E209" i="12"/>
  <c r="E208" i="12"/>
  <c r="E207" i="12"/>
  <c r="E200" i="12"/>
  <c r="E199" i="12"/>
  <c r="E198" i="12"/>
  <c r="E197" i="12"/>
  <c r="E185" i="12"/>
  <c r="E184" i="12"/>
  <c r="E182" i="12"/>
  <c r="E181" i="12"/>
  <c r="E180" i="12"/>
  <c r="E179" i="12"/>
  <c r="E178" i="12"/>
  <c r="E168" i="12"/>
  <c r="E167" i="12"/>
  <c r="E166" i="12"/>
  <c r="J150" i="12"/>
  <c r="I150" i="12"/>
  <c r="H150" i="12"/>
  <c r="C150" i="12"/>
  <c r="G149" i="12"/>
  <c r="F149" i="12"/>
  <c r="E149" i="12"/>
  <c r="D149" i="12"/>
  <c r="N147" i="12"/>
  <c r="M147" i="12"/>
  <c r="L147" i="12"/>
  <c r="K147" i="12"/>
  <c r="N146" i="12"/>
  <c r="M146" i="12"/>
  <c r="L146" i="12"/>
  <c r="K146" i="12"/>
  <c r="N145" i="12"/>
  <c r="M145" i="12"/>
  <c r="L145" i="12"/>
  <c r="K145" i="12"/>
  <c r="M144" i="12"/>
  <c r="G150" i="12"/>
  <c r="F150" i="12"/>
  <c r="E150" i="12"/>
  <c r="L144" i="12"/>
  <c r="K144" i="12"/>
  <c r="J149" i="12"/>
  <c r="I149" i="12"/>
  <c r="H149" i="12"/>
  <c r="N143" i="12"/>
  <c r="M143" i="12"/>
  <c r="L143" i="12"/>
  <c r="C149" i="12"/>
  <c r="N133" i="12"/>
  <c r="M133" i="12"/>
  <c r="L133" i="12"/>
  <c r="K133" i="12"/>
  <c r="N132" i="12"/>
  <c r="M132" i="12"/>
  <c r="L132" i="12"/>
  <c r="K132" i="12"/>
  <c r="J135" i="12"/>
  <c r="I135" i="12"/>
  <c r="H135" i="12"/>
  <c r="G135" i="12"/>
  <c r="F135" i="12"/>
  <c r="M131" i="12"/>
  <c r="D135" i="12"/>
  <c r="C135" i="12"/>
  <c r="N130" i="12"/>
  <c r="M130" i="12"/>
  <c r="L130" i="12"/>
  <c r="K130" i="12"/>
  <c r="N129" i="12"/>
  <c r="M129" i="12"/>
  <c r="L129" i="12"/>
  <c r="K129" i="12"/>
  <c r="J134" i="12"/>
  <c r="I134" i="12"/>
  <c r="H134" i="12"/>
  <c r="G134" i="12"/>
  <c r="F134" i="12"/>
  <c r="E134" i="12"/>
  <c r="D134" i="12"/>
  <c r="C134" i="12"/>
  <c r="E114" i="12"/>
  <c r="E113" i="12"/>
  <c r="E112" i="12"/>
  <c r="C93" i="12"/>
  <c r="E91" i="12"/>
  <c r="D93" i="12"/>
  <c r="E77" i="12"/>
  <c r="E76" i="12"/>
  <c r="E75" i="12"/>
  <c r="E74" i="12"/>
  <c r="E73" i="12"/>
  <c r="E72" i="12"/>
  <c r="E71" i="12"/>
  <c r="E70" i="12"/>
  <c r="E48" i="12"/>
  <c r="D51" i="12"/>
  <c r="E47" i="12"/>
  <c r="E46" i="12"/>
  <c r="D50" i="12"/>
  <c r="E44" i="12"/>
  <c r="E37" i="12"/>
  <c r="E36" i="12"/>
  <c r="E35" i="12"/>
  <c r="E34" i="12"/>
  <c r="M134" i="12" l="1"/>
  <c r="L134" i="12"/>
  <c r="M150" i="12"/>
  <c r="L149" i="12"/>
  <c r="M149" i="12"/>
  <c r="E93" i="12"/>
  <c r="E183" i="12"/>
  <c r="K134" i="12"/>
  <c r="K149" i="12"/>
  <c r="E169" i="12"/>
  <c r="N150" i="12"/>
  <c r="K135" i="12"/>
  <c r="L135" i="12"/>
  <c r="N134" i="12"/>
  <c r="N135" i="12"/>
  <c r="N149" i="12"/>
  <c r="K150" i="12"/>
  <c r="E135" i="12"/>
  <c r="M135" i="12" s="1"/>
  <c r="N131" i="12"/>
  <c r="N144" i="12"/>
  <c r="K128" i="12"/>
  <c r="K143" i="12"/>
  <c r="E170" i="12"/>
  <c r="C50" i="12"/>
  <c r="E50" i="12" s="1"/>
  <c r="E92" i="12"/>
  <c r="L128" i="12"/>
  <c r="D150" i="12"/>
  <c r="L150" i="12" s="1"/>
  <c r="E45" i="12"/>
  <c r="E90" i="12"/>
  <c r="N128" i="12"/>
  <c r="E171" i="12"/>
  <c r="C51" i="12"/>
  <c r="E51" i="12" s="1"/>
  <c r="K131" i="12"/>
  <c r="M128" i="12"/>
  <c r="L131" i="12"/>
  <c r="E214" i="10" l="1"/>
  <c r="E213" i="10"/>
  <c r="E212" i="10"/>
  <c r="E210" i="10"/>
  <c r="E198" i="10"/>
  <c r="E184" i="10"/>
  <c r="E181" i="10"/>
  <c r="E180" i="10"/>
  <c r="N147" i="10"/>
  <c r="M147" i="10"/>
  <c r="L147" i="10"/>
  <c r="K147" i="10"/>
  <c r="L146" i="10"/>
  <c r="M145" i="10"/>
  <c r="L145" i="10"/>
  <c r="J150" i="10"/>
  <c r="I150" i="10"/>
  <c r="H150" i="10"/>
  <c r="F150" i="10"/>
  <c r="E150" i="10"/>
  <c r="L144" i="10"/>
  <c r="J149" i="10"/>
  <c r="I149" i="10"/>
  <c r="H149" i="10"/>
  <c r="E149" i="10"/>
  <c r="D149" i="10"/>
  <c r="M133" i="10"/>
  <c r="L133" i="10"/>
  <c r="M132" i="10"/>
  <c r="L132" i="10"/>
  <c r="K132" i="10"/>
  <c r="J135" i="10"/>
  <c r="I135" i="10"/>
  <c r="H135" i="10"/>
  <c r="G135" i="10"/>
  <c r="F135" i="10"/>
  <c r="E135" i="10"/>
  <c r="D135" i="10"/>
  <c r="C135" i="10"/>
  <c r="M130" i="10"/>
  <c r="L130" i="10"/>
  <c r="K130" i="10"/>
  <c r="M129" i="10"/>
  <c r="L129" i="10"/>
  <c r="K129" i="10"/>
  <c r="I134" i="10"/>
  <c r="H134" i="10"/>
  <c r="G134" i="10"/>
  <c r="F134" i="10"/>
  <c r="M128" i="10"/>
  <c r="D134" i="10"/>
  <c r="E77" i="10"/>
  <c r="E76" i="10"/>
  <c r="E35" i="10"/>
  <c r="E208" i="10"/>
  <c r="E207" i="10"/>
  <c r="E214" i="9"/>
  <c r="E184" i="8"/>
  <c r="E184" i="9"/>
  <c r="L147" i="9"/>
  <c r="N146" i="9"/>
  <c r="M146" i="9"/>
  <c r="L146" i="9"/>
  <c r="K146" i="9"/>
  <c r="L145" i="9"/>
  <c r="J150" i="9"/>
  <c r="I150" i="9"/>
  <c r="H150" i="9"/>
  <c r="G150" i="9"/>
  <c r="F150" i="9"/>
  <c r="M144" i="9"/>
  <c r="L144" i="9"/>
  <c r="K144" i="9"/>
  <c r="I149" i="9"/>
  <c r="H149" i="9"/>
  <c r="D149" i="9"/>
  <c r="C149" i="9"/>
  <c r="N132" i="9"/>
  <c r="M132" i="9"/>
  <c r="L132" i="9"/>
  <c r="K132" i="9"/>
  <c r="J135" i="9"/>
  <c r="I135" i="9"/>
  <c r="H135" i="9"/>
  <c r="G135" i="9"/>
  <c r="F135" i="9"/>
  <c r="E135" i="9"/>
  <c r="D135" i="9"/>
  <c r="C135" i="9"/>
  <c r="M130" i="9"/>
  <c r="L130" i="9"/>
  <c r="N129" i="9"/>
  <c r="L129" i="9"/>
  <c r="K129" i="9"/>
  <c r="D134" i="9"/>
  <c r="C134" i="9"/>
  <c r="E76" i="9"/>
  <c r="E207" i="9"/>
  <c r="E214" i="8"/>
  <c r="E213" i="8"/>
  <c r="E212" i="8"/>
  <c r="E181" i="8"/>
  <c r="L147" i="8"/>
  <c r="K147" i="8"/>
  <c r="M146" i="8"/>
  <c r="L146" i="8"/>
  <c r="L145" i="8"/>
  <c r="J150" i="8"/>
  <c r="I150" i="8"/>
  <c r="H150" i="8"/>
  <c r="G150" i="8"/>
  <c r="F150" i="8"/>
  <c r="E150" i="8"/>
  <c r="D150" i="8"/>
  <c r="C150" i="8"/>
  <c r="J149" i="8"/>
  <c r="I149" i="8"/>
  <c r="H149" i="8"/>
  <c r="G149" i="8"/>
  <c r="N143" i="8"/>
  <c r="M143" i="8"/>
  <c r="D149" i="8"/>
  <c r="C149" i="8"/>
  <c r="N132" i="8"/>
  <c r="M132" i="8"/>
  <c r="L132" i="8"/>
  <c r="K132" i="8"/>
  <c r="H135" i="8"/>
  <c r="N130" i="8"/>
  <c r="M130" i="8"/>
  <c r="L130" i="8"/>
  <c r="K130" i="8"/>
  <c r="N129" i="8"/>
  <c r="M129" i="8"/>
  <c r="L129" i="8"/>
  <c r="K129" i="8"/>
  <c r="H134" i="8"/>
  <c r="G134" i="8"/>
  <c r="C134" i="8"/>
  <c r="E77" i="8"/>
  <c r="E76" i="8"/>
  <c r="E35" i="8"/>
  <c r="E207" i="8"/>
  <c r="F134" i="9" l="1"/>
  <c r="E200" i="10"/>
  <c r="E222" i="10"/>
  <c r="E178" i="10"/>
  <c r="E198" i="8"/>
  <c r="E77" i="9"/>
  <c r="E197" i="10"/>
  <c r="H134" i="9"/>
  <c r="L134" i="9" s="1"/>
  <c r="I134" i="8"/>
  <c r="E179" i="10"/>
  <c r="E183" i="10"/>
  <c r="E209" i="10"/>
  <c r="E199" i="10"/>
  <c r="E210" i="8"/>
  <c r="E179" i="8"/>
  <c r="J134" i="8"/>
  <c r="E210" i="9"/>
  <c r="K133" i="8"/>
  <c r="E185" i="10"/>
  <c r="K133" i="10"/>
  <c r="E223" i="10"/>
  <c r="I134" i="9"/>
  <c r="J134" i="10"/>
  <c r="N134" i="10" s="1"/>
  <c r="E181" i="9"/>
  <c r="F134" i="8"/>
  <c r="E213" i="9"/>
  <c r="E167" i="8"/>
  <c r="E170" i="8"/>
  <c r="E180" i="8"/>
  <c r="E167" i="10"/>
  <c r="E170" i="10"/>
  <c r="E198" i="9"/>
  <c r="E212" i="9"/>
  <c r="E180" i="9"/>
  <c r="E178" i="8"/>
  <c r="E166" i="10"/>
  <c r="E72" i="8"/>
  <c r="M147" i="9"/>
  <c r="N147" i="8"/>
  <c r="G149" i="9"/>
  <c r="K149" i="9" s="1"/>
  <c r="M146" i="10"/>
  <c r="M147" i="8"/>
  <c r="K147" i="9"/>
  <c r="N147" i="9"/>
  <c r="C134" i="10"/>
  <c r="K134" i="10" s="1"/>
  <c r="L133" i="8"/>
  <c r="L133" i="9"/>
  <c r="L128" i="8"/>
  <c r="K133" i="9"/>
  <c r="N130" i="9"/>
  <c r="J135" i="8"/>
  <c r="C135" i="8"/>
  <c r="N129" i="10"/>
  <c r="N130" i="10"/>
  <c r="N132" i="10"/>
  <c r="N133" i="10"/>
  <c r="I135" i="8"/>
  <c r="K130" i="9"/>
  <c r="E135" i="8"/>
  <c r="D135" i="8"/>
  <c r="L135" i="8" s="1"/>
  <c r="F135" i="8"/>
  <c r="G135" i="8"/>
  <c r="E72" i="10"/>
  <c r="J134" i="9"/>
  <c r="J149" i="9"/>
  <c r="K144" i="10"/>
  <c r="K145" i="10"/>
  <c r="K146" i="10"/>
  <c r="E91" i="10"/>
  <c r="E92" i="10"/>
  <c r="G134" i="9"/>
  <c r="K134" i="9" s="1"/>
  <c r="E71" i="9"/>
  <c r="E75" i="9"/>
  <c r="E91" i="9"/>
  <c r="G150" i="10"/>
  <c r="C149" i="10"/>
  <c r="D50" i="8"/>
  <c r="E34" i="10"/>
  <c r="C50" i="10"/>
  <c r="E48" i="10"/>
  <c r="E114" i="10"/>
  <c r="E113" i="8"/>
  <c r="K145" i="8"/>
  <c r="E171" i="8"/>
  <c r="E182" i="10"/>
  <c r="D51" i="8"/>
  <c r="E200" i="8"/>
  <c r="E44" i="9"/>
  <c r="E48" i="9"/>
  <c r="E73" i="9"/>
  <c r="E185" i="9"/>
  <c r="E185" i="8"/>
  <c r="E200" i="9"/>
  <c r="E222" i="9"/>
  <c r="E73" i="10"/>
  <c r="N143" i="10"/>
  <c r="N145" i="10"/>
  <c r="N146" i="10"/>
  <c r="E45" i="8"/>
  <c r="E71" i="8"/>
  <c r="E75" i="8"/>
  <c r="E91" i="8"/>
  <c r="N144" i="9"/>
  <c r="E166" i="9"/>
  <c r="E36" i="8"/>
  <c r="E46" i="8"/>
  <c r="E199" i="8"/>
  <c r="E36" i="9"/>
  <c r="E46" i="9"/>
  <c r="E209" i="9"/>
  <c r="E34" i="8"/>
  <c r="E44" i="8"/>
  <c r="E48" i="8"/>
  <c r="E70" i="8"/>
  <c r="E74" i="8"/>
  <c r="C50" i="8"/>
  <c r="D150" i="9"/>
  <c r="L150" i="9" s="1"/>
  <c r="M145" i="9"/>
  <c r="D150" i="10"/>
  <c r="L150" i="10" s="1"/>
  <c r="D50" i="10"/>
  <c r="E112" i="8"/>
  <c r="D51" i="10"/>
  <c r="N145" i="9"/>
  <c r="E178" i="9"/>
  <c r="E182" i="8"/>
  <c r="E197" i="9"/>
  <c r="E208" i="9"/>
  <c r="E223" i="9"/>
  <c r="C150" i="10"/>
  <c r="E37" i="10"/>
  <c r="E47" i="10"/>
  <c r="E72" i="9"/>
  <c r="E92" i="9"/>
  <c r="C93" i="10"/>
  <c r="K146" i="8"/>
  <c r="E197" i="8"/>
  <c r="E208" i="8"/>
  <c r="E223" i="8"/>
  <c r="E199" i="9"/>
  <c r="C50" i="9"/>
  <c r="D50" i="9"/>
  <c r="E113" i="9"/>
  <c r="K144" i="8"/>
  <c r="E114" i="8"/>
  <c r="E70" i="9"/>
  <c r="E74" i="9"/>
  <c r="D93" i="9"/>
  <c r="E114" i="9"/>
  <c r="E112" i="10"/>
  <c r="M150" i="10"/>
  <c r="K145" i="9"/>
  <c r="E166" i="8"/>
  <c r="E113" i="10"/>
  <c r="E209" i="8"/>
  <c r="E37" i="9"/>
  <c r="E47" i="9"/>
  <c r="D93" i="10"/>
  <c r="E73" i="8"/>
  <c r="D51" i="9"/>
  <c r="N133" i="9"/>
  <c r="N143" i="9"/>
  <c r="E36" i="10"/>
  <c r="E46" i="10"/>
  <c r="E71" i="10"/>
  <c r="E75" i="10"/>
  <c r="L144" i="8"/>
  <c r="E170" i="9"/>
  <c r="E44" i="10"/>
  <c r="N150" i="10"/>
  <c r="E37" i="8"/>
  <c r="E47" i="8"/>
  <c r="E92" i="8"/>
  <c r="E70" i="10"/>
  <c r="E74" i="10"/>
  <c r="E221" i="10"/>
  <c r="M133" i="8"/>
  <c r="N133" i="8"/>
  <c r="N145" i="8"/>
  <c r="N146" i="8"/>
  <c r="E221" i="8"/>
  <c r="E34" i="9"/>
  <c r="E112" i="9"/>
  <c r="E134" i="9"/>
  <c r="M133" i="9"/>
  <c r="M143" i="9"/>
  <c r="E179" i="9"/>
  <c r="E183" i="9"/>
  <c r="E183" i="8"/>
  <c r="E168" i="9"/>
  <c r="M145" i="8"/>
  <c r="C93" i="8"/>
  <c r="E168" i="8"/>
  <c r="N150" i="9"/>
  <c r="E182" i="9"/>
  <c r="D93" i="8"/>
  <c r="E222" i="8"/>
  <c r="E35" i="9"/>
  <c r="C93" i="9"/>
  <c r="E221" i="9"/>
  <c r="E168" i="10"/>
  <c r="L149" i="10"/>
  <c r="G149" i="10"/>
  <c r="N144" i="10"/>
  <c r="M143" i="10"/>
  <c r="K135" i="10"/>
  <c r="L135" i="10"/>
  <c r="L134" i="10"/>
  <c r="N135" i="10"/>
  <c r="M149" i="10"/>
  <c r="M135" i="10"/>
  <c r="M131" i="10"/>
  <c r="M144" i="10"/>
  <c r="E45" i="10"/>
  <c r="N131" i="10"/>
  <c r="F149" i="10"/>
  <c r="N149" i="10" s="1"/>
  <c r="K128" i="10"/>
  <c r="L143" i="10"/>
  <c r="E134" i="10"/>
  <c r="M134" i="10" s="1"/>
  <c r="E90" i="10"/>
  <c r="N128" i="10"/>
  <c r="E171" i="10"/>
  <c r="K143" i="10"/>
  <c r="L128" i="10"/>
  <c r="C51" i="10"/>
  <c r="K131" i="10"/>
  <c r="L131" i="10"/>
  <c r="E167" i="9"/>
  <c r="L149" i="9"/>
  <c r="E150" i="9"/>
  <c r="M150" i="9" s="1"/>
  <c r="C150" i="9"/>
  <c r="K150" i="9" s="1"/>
  <c r="K135" i="9"/>
  <c r="M129" i="9"/>
  <c r="L135" i="9"/>
  <c r="M135" i="9"/>
  <c r="N135" i="9"/>
  <c r="L128" i="9"/>
  <c r="M131" i="9"/>
  <c r="E149" i="9"/>
  <c r="M149" i="9" s="1"/>
  <c r="E45" i="9"/>
  <c r="N131" i="9"/>
  <c r="F149" i="9"/>
  <c r="K128" i="9"/>
  <c r="K143" i="9"/>
  <c r="E90" i="9"/>
  <c r="N128" i="9"/>
  <c r="E171" i="9"/>
  <c r="L143" i="9"/>
  <c r="C51" i="9"/>
  <c r="K131" i="9"/>
  <c r="M128" i="9"/>
  <c r="L131" i="9"/>
  <c r="K149" i="8"/>
  <c r="L149" i="8"/>
  <c r="M144" i="8"/>
  <c r="N144" i="8"/>
  <c r="E134" i="8"/>
  <c r="K134" i="8"/>
  <c r="N150" i="8"/>
  <c r="K150" i="8"/>
  <c r="L150" i="8"/>
  <c r="M150" i="8"/>
  <c r="K143" i="8"/>
  <c r="M131" i="8"/>
  <c r="E149" i="8"/>
  <c r="M149" i="8" s="1"/>
  <c r="N131" i="8"/>
  <c r="F149" i="8"/>
  <c r="N149" i="8" s="1"/>
  <c r="K128" i="8"/>
  <c r="D134" i="8"/>
  <c r="L134" i="8" s="1"/>
  <c r="M128" i="8"/>
  <c r="E90" i="8"/>
  <c r="N128" i="8"/>
  <c r="K131" i="8"/>
  <c r="L143" i="8"/>
  <c r="C51" i="8"/>
  <c r="L131" i="8"/>
  <c r="N134" i="9" l="1"/>
  <c r="M134" i="8"/>
  <c r="N134" i="8"/>
  <c r="M134" i="9"/>
  <c r="M135" i="8"/>
  <c r="N149" i="9"/>
  <c r="K135" i="8"/>
  <c r="N135" i="8"/>
  <c r="E51" i="8"/>
  <c r="K150" i="10"/>
  <c r="K149" i="10"/>
  <c r="E50" i="10"/>
  <c r="E50" i="8"/>
  <c r="E93" i="10"/>
  <c r="E93" i="8"/>
  <c r="E50" i="9"/>
  <c r="E169" i="9"/>
  <c r="E51" i="10"/>
  <c r="E169" i="10"/>
  <c r="E93" i="9"/>
  <c r="E51" i="9"/>
  <c r="E169" i="8"/>
  <c r="E223" i="7" l="1"/>
  <c r="E214" i="7"/>
  <c r="E213" i="7"/>
  <c r="E212" i="7"/>
  <c r="E198" i="7"/>
  <c r="E184" i="7"/>
  <c r="N147" i="7"/>
  <c r="L147" i="7"/>
  <c r="K147" i="7"/>
  <c r="L146" i="7"/>
  <c r="L145" i="7"/>
  <c r="J150" i="7"/>
  <c r="I150" i="7"/>
  <c r="F150" i="7"/>
  <c r="E150" i="7"/>
  <c r="D150" i="7"/>
  <c r="C150" i="7"/>
  <c r="J149" i="7"/>
  <c r="I149" i="7"/>
  <c r="H149" i="7"/>
  <c r="G149" i="7"/>
  <c r="L143" i="7"/>
  <c r="L129" i="7"/>
  <c r="M129" i="7"/>
  <c r="N129" i="7"/>
  <c r="K130" i="7"/>
  <c r="L130" i="7"/>
  <c r="M130" i="7"/>
  <c r="N130" i="7"/>
  <c r="C135" i="7"/>
  <c r="D135" i="7"/>
  <c r="E135" i="7"/>
  <c r="F135" i="7"/>
  <c r="G135" i="7"/>
  <c r="H135" i="7"/>
  <c r="I135" i="7"/>
  <c r="J135" i="7"/>
  <c r="M132" i="7"/>
  <c r="K129" i="7"/>
  <c r="E76" i="7"/>
  <c r="E207" i="7"/>
  <c r="H150" i="7"/>
  <c r="E200" i="7" l="1"/>
  <c r="E179" i="7"/>
  <c r="E183" i="7"/>
  <c r="E209" i="7"/>
  <c r="E180" i="7"/>
  <c r="E210" i="7"/>
  <c r="K132" i="7"/>
  <c r="E134" i="7"/>
  <c r="H134" i="7"/>
  <c r="M133" i="7"/>
  <c r="E208" i="7"/>
  <c r="L133" i="7"/>
  <c r="E182" i="7"/>
  <c r="D134" i="7"/>
  <c r="E77" i="7"/>
  <c r="K133" i="7"/>
  <c r="E166" i="7"/>
  <c r="M143" i="7"/>
  <c r="M147" i="7"/>
  <c r="F134" i="7"/>
  <c r="I134" i="7"/>
  <c r="N133" i="7"/>
  <c r="K128" i="7"/>
  <c r="J134" i="7"/>
  <c r="N132" i="7"/>
  <c r="L132" i="7"/>
  <c r="E35" i="7"/>
  <c r="E92" i="7"/>
  <c r="E72" i="7"/>
  <c r="E44" i="7"/>
  <c r="E34" i="7"/>
  <c r="E171" i="7"/>
  <c r="E181" i="7"/>
  <c r="E222" i="7"/>
  <c r="C149" i="7"/>
  <c r="K149" i="7" s="1"/>
  <c r="E114" i="7"/>
  <c r="E37" i="7"/>
  <c r="E113" i="7"/>
  <c r="N150" i="7"/>
  <c r="N146" i="7"/>
  <c r="M145" i="7"/>
  <c r="M146" i="7"/>
  <c r="L144" i="7"/>
  <c r="E170" i="7"/>
  <c r="E199" i="7"/>
  <c r="E221" i="7"/>
  <c r="D93" i="7"/>
  <c r="E73" i="7"/>
  <c r="E36" i="7"/>
  <c r="E48" i="7"/>
  <c r="E45" i="7"/>
  <c r="E71" i="7"/>
  <c r="E75" i="7"/>
  <c r="E91" i="7"/>
  <c r="E178" i="7"/>
  <c r="E197" i="7"/>
  <c r="G150" i="7"/>
  <c r="K150" i="7" s="1"/>
  <c r="E70" i="7"/>
  <c r="K145" i="7"/>
  <c r="K146" i="7"/>
  <c r="E168" i="7"/>
  <c r="E74" i="7"/>
  <c r="E112" i="7"/>
  <c r="E149" i="7"/>
  <c r="M149" i="7" s="1"/>
  <c r="E90" i="7"/>
  <c r="K144" i="7"/>
  <c r="E185" i="7"/>
  <c r="D50" i="7"/>
  <c r="E46" i="7"/>
  <c r="G134" i="7"/>
  <c r="F149" i="7"/>
  <c r="N149" i="7" s="1"/>
  <c r="M144" i="7"/>
  <c r="E47" i="7"/>
  <c r="E167" i="7"/>
  <c r="N145" i="7"/>
  <c r="N143" i="7"/>
  <c r="N135" i="7"/>
  <c r="K135" i="7"/>
  <c r="L135" i="7"/>
  <c r="M135" i="7"/>
  <c r="D51" i="7"/>
  <c r="C51" i="7"/>
  <c r="C50" i="7"/>
  <c r="L150" i="7"/>
  <c r="M150" i="7"/>
  <c r="K143" i="7"/>
  <c r="L128" i="7"/>
  <c r="L131" i="7"/>
  <c r="D149" i="7"/>
  <c r="L149" i="7" s="1"/>
  <c r="M131" i="7"/>
  <c r="N131" i="7"/>
  <c r="N144" i="7"/>
  <c r="C134" i="7"/>
  <c r="C93" i="7"/>
  <c r="M128" i="7"/>
  <c r="N128" i="7"/>
  <c r="K131" i="7"/>
  <c r="M134" i="7" l="1"/>
  <c r="L134" i="7"/>
  <c r="N134" i="7"/>
  <c r="E169" i="7"/>
  <c r="E51" i="7"/>
  <c r="E93" i="7"/>
  <c r="E50" i="7"/>
  <c r="K134" i="7"/>
  <c r="E214" i="6" l="1"/>
  <c r="E210" i="6"/>
  <c r="E198" i="6"/>
  <c r="E184" i="6"/>
  <c r="L147" i="6"/>
  <c r="L146" i="6"/>
  <c r="L145" i="6"/>
  <c r="I150" i="6"/>
  <c r="H150" i="6"/>
  <c r="G150" i="6"/>
  <c r="F150" i="6"/>
  <c r="E150" i="6"/>
  <c r="D150" i="6"/>
  <c r="C150" i="6"/>
  <c r="I149" i="6"/>
  <c r="H149" i="6"/>
  <c r="M143" i="6"/>
  <c r="D149" i="6"/>
  <c r="N132" i="6"/>
  <c r="M132" i="6"/>
  <c r="L132" i="6"/>
  <c r="K132" i="6"/>
  <c r="J135" i="6"/>
  <c r="I135" i="6"/>
  <c r="H135" i="6"/>
  <c r="G135" i="6"/>
  <c r="F135" i="6"/>
  <c r="E135" i="6"/>
  <c r="D135" i="6"/>
  <c r="C135" i="6"/>
  <c r="N130" i="6"/>
  <c r="M130" i="6"/>
  <c r="L130" i="6"/>
  <c r="K130" i="6"/>
  <c r="N129" i="6"/>
  <c r="M129" i="6"/>
  <c r="L129" i="6"/>
  <c r="K129" i="6"/>
  <c r="H134" i="6"/>
  <c r="F134" i="6"/>
  <c r="E134" i="6"/>
  <c r="D134" i="6"/>
  <c r="C134" i="6"/>
  <c r="E76" i="6"/>
  <c r="E207" i="6"/>
  <c r="J150" i="6"/>
  <c r="J149" i="6"/>
  <c r="E214" i="1"/>
  <c r="I134" i="6" l="1"/>
  <c r="M134" i="6" s="1"/>
  <c r="J134" i="6"/>
  <c r="N134" i="6" s="1"/>
  <c r="M133" i="6"/>
  <c r="E179" i="6"/>
  <c r="E77" i="6"/>
  <c r="E212" i="6"/>
  <c r="E213" i="1"/>
  <c r="L133" i="6"/>
  <c r="E213" i="6"/>
  <c r="E167" i="6"/>
  <c r="E170" i="6"/>
  <c r="E180" i="6"/>
  <c r="E181" i="6"/>
  <c r="E178" i="6"/>
  <c r="E166" i="6"/>
  <c r="K133" i="6"/>
  <c r="N133" i="6"/>
  <c r="M146" i="6"/>
  <c r="M147" i="6"/>
  <c r="G134" i="6"/>
  <c r="K134" i="6" s="1"/>
  <c r="E35" i="6"/>
  <c r="E71" i="6"/>
  <c r="E75" i="6"/>
  <c r="E91" i="6"/>
  <c r="E183" i="6"/>
  <c r="E209" i="6"/>
  <c r="G149" i="6"/>
  <c r="E34" i="6"/>
  <c r="E44" i="6"/>
  <c r="E48" i="6"/>
  <c r="E70" i="6"/>
  <c r="E74" i="6"/>
  <c r="E114" i="6"/>
  <c r="E182" i="6"/>
  <c r="E197" i="6"/>
  <c r="E208" i="6"/>
  <c r="E37" i="6"/>
  <c r="E47" i="6"/>
  <c r="E73" i="6"/>
  <c r="E113" i="6"/>
  <c r="E171" i="6"/>
  <c r="E185" i="6"/>
  <c r="E200" i="6"/>
  <c r="E222" i="6"/>
  <c r="N143" i="6"/>
  <c r="N145" i="6"/>
  <c r="N146" i="6"/>
  <c r="N147" i="6"/>
  <c r="E168" i="6"/>
  <c r="E36" i="6"/>
  <c r="E46" i="6"/>
  <c r="E72" i="6"/>
  <c r="E112" i="6"/>
  <c r="M145" i="6"/>
  <c r="E199" i="6"/>
  <c r="E223" i="6"/>
  <c r="K146" i="6"/>
  <c r="L135" i="6"/>
  <c r="C50" i="6"/>
  <c r="E45" i="6"/>
  <c r="E221" i="1"/>
  <c r="D50" i="6"/>
  <c r="E92" i="6"/>
  <c r="D93" i="6"/>
  <c r="K143" i="6"/>
  <c r="K145" i="6"/>
  <c r="K147" i="6"/>
  <c r="E90" i="6"/>
  <c r="L134" i="6"/>
  <c r="L149" i="6"/>
  <c r="E221" i="6"/>
  <c r="C51" i="6"/>
  <c r="M144" i="6"/>
  <c r="E222" i="1"/>
  <c r="E223" i="1"/>
  <c r="K150" i="6"/>
  <c r="L144" i="6"/>
  <c r="L143" i="6"/>
  <c r="C149" i="6"/>
  <c r="K135" i="6"/>
  <c r="M135" i="6"/>
  <c r="N135" i="6"/>
  <c r="N150" i="6"/>
  <c r="L150" i="6"/>
  <c r="M150" i="6"/>
  <c r="L128" i="6"/>
  <c r="K131" i="6"/>
  <c r="D51" i="6"/>
  <c r="L131" i="6"/>
  <c r="M131" i="6"/>
  <c r="E149" i="6"/>
  <c r="M149" i="6" s="1"/>
  <c r="K144" i="6"/>
  <c r="N131" i="6"/>
  <c r="N144" i="6"/>
  <c r="F149" i="6"/>
  <c r="N149" i="6" s="1"/>
  <c r="K128" i="6"/>
  <c r="C93" i="6"/>
  <c r="M128" i="6"/>
  <c r="N128" i="6"/>
  <c r="E169" i="6" l="1"/>
  <c r="K149" i="6"/>
  <c r="E93" i="6"/>
  <c r="E51" i="6"/>
  <c r="E50" i="6"/>
  <c r="E212" i="1" l="1"/>
  <c r="E210" i="1"/>
  <c r="E209" i="1"/>
  <c r="E208" i="1"/>
  <c r="E207" i="1"/>
  <c r="E179" i="1" l="1"/>
  <c r="E180" i="1"/>
  <c r="E181" i="1"/>
  <c r="E182" i="1"/>
  <c r="E183" i="1"/>
  <c r="E184" i="1"/>
  <c r="E185" i="1"/>
  <c r="E178" i="1"/>
  <c r="D149" i="1" l="1"/>
  <c r="E149" i="1"/>
  <c r="F149" i="1"/>
  <c r="G149" i="1"/>
  <c r="H149" i="1"/>
  <c r="I149" i="1"/>
  <c r="J149" i="1"/>
  <c r="D150" i="1"/>
  <c r="E150" i="1"/>
  <c r="F150" i="1"/>
  <c r="G150" i="1"/>
  <c r="H150" i="1"/>
  <c r="I150" i="1"/>
  <c r="J150" i="1"/>
  <c r="C150" i="1"/>
  <c r="C149" i="1"/>
  <c r="L143" i="1"/>
  <c r="M143" i="1"/>
  <c r="N143" i="1"/>
  <c r="L144" i="1"/>
  <c r="M144" i="1"/>
  <c r="N144" i="1"/>
  <c r="L145" i="1"/>
  <c r="M145" i="1"/>
  <c r="N145" i="1"/>
  <c r="L146" i="1"/>
  <c r="M146" i="1"/>
  <c r="N146" i="1"/>
  <c r="L147" i="1"/>
  <c r="M147" i="1"/>
  <c r="N147" i="1"/>
  <c r="K144" i="1"/>
  <c r="K145" i="1"/>
  <c r="K146" i="1"/>
  <c r="K147" i="1"/>
  <c r="K143" i="1"/>
  <c r="K150" i="1" l="1"/>
  <c r="L149" i="1"/>
  <c r="K149" i="1"/>
  <c r="M150" i="1"/>
  <c r="L150" i="1"/>
  <c r="N150" i="1"/>
  <c r="M149" i="1"/>
  <c r="N149" i="1"/>
  <c r="D135" i="1"/>
  <c r="E135" i="1"/>
  <c r="F135" i="1"/>
  <c r="G135" i="1"/>
  <c r="H135" i="1"/>
  <c r="I135" i="1"/>
  <c r="J135" i="1"/>
  <c r="C135" i="1"/>
  <c r="G134" i="1"/>
  <c r="H134" i="1"/>
  <c r="I134" i="1"/>
  <c r="J134" i="1"/>
  <c r="E134" i="1"/>
  <c r="F134" i="1"/>
  <c r="D134" i="1"/>
  <c r="C134" i="1"/>
  <c r="M134" i="1" l="1"/>
  <c r="M135" i="1"/>
  <c r="N135" i="1"/>
  <c r="K134" i="1"/>
  <c r="L134" i="1"/>
  <c r="N134" i="1"/>
  <c r="L135" i="1"/>
  <c r="K135" i="1"/>
  <c r="K129" i="1"/>
  <c r="M129" i="1"/>
  <c r="K131" i="1"/>
  <c r="M131" i="1"/>
  <c r="N131" i="1"/>
  <c r="K133" i="1"/>
  <c r="L133" i="1"/>
  <c r="M133" i="1"/>
  <c r="N133" i="1"/>
  <c r="M128" i="1"/>
  <c r="K128" i="1"/>
  <c r="N129" i="1"/>
  <c r="L129" i="1"/>
  <c r="K130" i="1"/>
  <c r="L130" i="1"/>
  <c r="M130" i="1"/>
  <c r="N130" i="1"/>
  <c r="L131" i="1"/>
  <c r="K132" i="1"/>
  <c r="L132" i="1"/>
  <c r="M132" i="1"/>
  <c r="N132" i="1"/>
  <c r="L128" i="1"/>
  <c r="N128" i="1"/>
  <c r="E114" i="1" l="1"/>
  <c r="E113" i="1"/>
  <c r="E112" i="1"/>
  <c r="E76" i="1" l="1"/>
  <c r="E72" i="1"/>
  <c r="E73" i="1" l="1"/>
  <c r="E71" i="1"/>
  <c r="E70" i="1"/>
  <c r="E74" i="1"/>
  <c r="E75" i="1"/>
  <c r="D51" i="1" l="1"/>
  <c r="D50" i="1"/>
  <c r="E48" i="1" l="1"/>
  <c r="E45" i="1"/>
  <c r="E47" i="1" l="1"/>
  <c r="C51" i="1"/>
  <c r="E51" i="1" s="1"/>
  <c r="E37" i="1"/>
  <c r="E44" i="1"/>
  <c r="C50" i="1"/>
  <c r="E50" i="1" s="1"/>
  <c r="E34" i="1"/>
  <c r="E46" i="1"/>
  <c r="E36" i="1"/>
  <c r="E35" i="1"/>
  <c r="E25" i="1" l="1"/>
  <c r="E16" i="1" l="1"/>
  <c r="E17" i="1" l="1"/>
  <c r="D20" i="1" l="1"/>
  <c r="E14" i="1"/>
  <c r="E15" i="1" l="1"/>
  <c r="C20" i="1"/>
  <c r="E20" i="1" s="1"/>
  <c r="E198" i="1" l="1"/>
  <c r="E197" i="1"/>
  <c r="E200" i="1" l="1"/>
  <c r="E199" i="1"/>
  <c r="D169" i="1" l="1"/>
  <c r="C169" i="1"/>
  <c r="E166" i="1"/>
  <c r="E171" i="1"/>
  <c r="E168" i="1"/>
  <c r="E170" i="1"/>
  <c r="E167" i="1"/>
  <c r="E169" i="1" l="1"/>
  <c r="E100" i="6"/>
  <c r="E100" i="1"/>
  <c r="E58" i="22"/>
  <c r="E58" i="21"/>
  <c r="E58" i="20"/>
  <c r="E58" i="19"/>
  <c r="E58" i="18"/>
  <c r="E58" i="17"/>
  <c r="E58" i="14"/>
  <c r="E58" i="13"/>
  <c r="E58" i="12"/>
  <c r="E58" i="16"/>
  <c r="E58" i="10"/>
  <c r="E58" i="9"/>
  <c r="E58" i="8"/>
  <c r="E58" i="6"/>
  <c r="E100" i="9" l="1"/>
  <c r="E100" i="18"/>
  <c r="E100" i="12"/>
  <c r="E100" i="21"/>
  <c r="E100" i="7"/>
  <c r="E100" i="15"/>
  <c r="E100" i="10"/>
  <c r="E100" i="16"/>
  <c r="E100" i="22"/>
  <c r="D103" i="17"/>
  <c r="E100" i="20"/>
  <c r="E104" i="20"/>
  <c r="E101" i="20"/>
  <c r="C103" i="20"/>
  <c r="E101" i="15"/>
  <c r="C103" i="15"/>
  <c r="E104" i="16"/>
  <c r="C103" i="16"/>
  <c r="E101" i="16"/>
  <c r="E101" i="7"/>
  <c r="C103" i="7"/>
  <c r="E105" i="10"/>
  <c r="E102" i="10"/>
  <c r="E100" i="13"/>
  <c r="C103" i="19"/>
  <c r="E101" i="19"/>
  <c r="E104" i="14"/>
  <c r="C103" i="14"/>
  <c r="E101" i="14"/>
  <c r="E101" i="6"/>
  <c r="E104" i="6"/>
  <c r="C103" i="6"/>
  <c r="E105" i="6"/>
  <c r="E102" i="6"/>
  <c r="E101" i="10"/>
  <c r="C103" i="10"/>
  <c r="E100" i="14"/>
  <c r="E105" i="22"/>
  <c r="E102" i="22"/>
  <c r="E105" i="18"/>
  <c r="E102" i="18"/>
  <c r="E105" i="13"/>
  <c r="E102" i="13"/>
  <c r="E105" i="9"/>
  <c r="E102" i="9"/>
  <c r="D103" i="20"/>
  <c r="D103" i="15"/>
  <c r="D103" i="16"/>
  <c r="D103" i="7"/>
  <c r="D103" i="12"/>
  <c r="E101" i="18"/>
  <c r="C103" i="18"/>
  <c r="E101" i="13"/>
  <c r="C103" i="13"/>
  <c r="E101" i="9"/>
  <c r="C103" i="9"/>
  <c r="E105" i="14"/>
  <c r="E102" i="14"/>
  <c r="D103" i="8"/>
  <c r="E104" i="22"/>
  <c r="C103" i="22"/>
  <c r="E101" i="22"/>
  <c r="E100" i="8"/>
  <c r="E100" i="17"/>
  <c r="E105" i="21"/>
  <c r="E102" i="21"/>
  <c r="E105" i="17"/>
  <c r="E102" i="17"/>
  <c r="E105" i="12"/>
  <c r="E102" i="12"/>
  <c r="E105" i="8"/>
  <c r="E102" i="8"/>
  <c r="D103" i="19"/>
  <c r="D103" i="14"/>
  <c r="D103" i="10"/>
  <c r="D103" i="6"/>
  <c r="E104" i="21"/>
  <c r="C103" i="21"/>
  <c r="E101" i="21"/>
  <c r="E104" i="12"/>
  <c r="E101" i="12"/>
  <c r="C103" i="12"/>
  <c r="C103" i="8"/>
  <c r="E103" i="8" s="1"/>
  <c r="E101" i="8"/>
  <c r="E105" i="19"/>
  <c r="E102" i="19"/>
  <c r="D103" i="21"/>
  <c r="E104" i="17"/>
  <c r="C103" i="17"/>
  <c r="E101" i="17"/>
  <c r="E100" i="19"/>
  <c r="E105" i="20"/>
  <c r="E102" i="20"/>
  <c r="E105" i="15"/>
  <c r="E102" i="15"/>
  <c r="E102" i="16"/>
  <c r="E105" i="16"/>
  <c r="E105" i="7"/>
  <c r="E102" i="7"/>
  <c r="D103" i="22"/>
  <c r="D103" i="18"/>
  <c r="D103" i="13"/>
  <c r="D103" i="9"/>
  <c r="C61" i="21"/>
  <c r="E59" i="21"/>
  <c r="C61" i="17"/>
  <c r="E59" i="17"/>
  <c r="E59" i="12"/>
  <c r="C61" i="12"/>
  <c r="E62" i="8"/>
  <c r="C61" i="8"/>
  <c r="E59" i="8"/>
  <c r="E59" i="20"/>
  <c r="C61" i="20"/>
  <c r="C61" i="15"/>
  <c r="E59" i="15"/>
  <c r="E59" i="16"/>
  <c r="C61" i="16"/>
  <c r="E59" i="7"/>
  <c r="C61" i="7"/>
  <c r="E63" i="19"/>
  <c r="E60" i="19"/>
  <c r="E63" i="14"/>
  <c r="E60" i="14"/>
  <c r="E63" i="10"/>
  <c r="E60" i="10"/>
  <c r="E63" i="6"/>
  <c r="E60" i="6"/>
  <c r="D61" i="21"/>
  <c r="D61" i="17"/>
  <c r="D61" i="12"/>
  <c r="D61" i="8"/>
  <c r="E63" i="7"/>
  <c r="E60" i="7"/>
  <c r="D61" i="22"/>
  <c r="C61" i="19"/>
  <c r="E59" i="19"/>
  <c r="E62" i="14"/>
  <c r="C61" i="14"/>
  <c r="E59" i="14"/>
  <c r="C61" i="10"/>
  <c r="E59" i="10"/>
  <c r="C61" i="6"/>
  <c r="E59" i="6"/>
  <c r="E63" i="20"/>
  <c r="E60" i="20"/>
  <c r="D61" i="13"/>
  <c r="E63" i="22"/>
  <c r="E60" i="22"/>
  <c r="E63" i="18"/>
  <c r="E60" i="18"/>
  <c r="E63" i="13"/>
  <c r="E60" i="13"/>
  <c r="E63" i="9"/>
  <c r="E60" i="9"/>
  <c r="D61" i="20"/>
  <c r="D61" i="15"/>
  <c r="D61" i="16"/>
  <c r="D61" i="7"/>
  <c r="E63" i="16"/>
  <c r="E60" i="16"/>
  <c r="D61" i="18"/>
  <c r="E58" i="15"/>
  <c r="E62" i="22"/>
  <c r="C61" i="22"/>
  <c r="E59" i="22"/>
  <c r="C61" i="18"/>
  <c r="E59" i="18"/>
  <c r="E62" i="13"/>
  <c r="C61" i="13"/>
  <c r="E59" i="13"/>
  <c r="E62" i="9"/>
  <c r="C61" i="9"/>
  <c r="E59" i="9"/>
  <c r="E63" i="15"/>
  <c r="E60" i="15"/>
  <c r="D61" i="9"/>
  <c r="E58" i="7"/>
  <c r="E63" i="21"/>
  <c r="E60" i="21"/>
  <c r="E63" i="17"/>
  <c r="E60" i="17"/>
  <c r="E63" i="12"/>
  <c r="E60" i="12"/>
  <c r="E63" i="8"/>
  <c r="E60" i="8"/>
  <c r="E58" i="1"/>
  <c r="D61" i="19"/>
  <c r="D61" i="14"/>
  <c r="D61" i="10"/>
  <c r="D61" i="6"/>
  <c r="E103" i="17" l="1"/>
  <c r="E103" i="12"/>
  <c r="E61" i="22"/>
  <c r="E103" i="14"/>
  <c r="E103" i="16"/>
  <c r="E61" i="14"/>
  <c r="E103" i="9"/>
  <c r="E103" i="21"/>
  <c r="E103" i="6"/>
  <c r="E61" i="18"/>
  <c r="E61" i="17"/>
  <c r="E103" i="20"/>
  <c r="E104" i="8"/>
  <c r="E101" i="1"/>
  <c r="C103" i="1"/>
  <c r="E103" i="18"/>
  <c r="E103" i="10"/>
  <c r="E103" i="7"/>
  <c r="E104" i="15"/>
  <c r="E104" i="18"/>
  <c r="E104" i="10"/>
  <c r="D103" i="1"/>
  <c r="E103" i="22"/>
  <c r="E104" i="7"/>
  <c r="E104" i="9"/>
  <c r="E103" i="19"/>
  <c r="E103" i="13"/>
  <c r="E102" i="1"/>
  <c r="E105" i="1"/>
  <c r="E104" i="19"/>
  <c r="E104" i="13"/>
  <c r="E103" i="15"/>
  <c r="E61" i="13"/>
  <c r="E62" i="10"/>
  <c r="D61" i="1"/>
  <c r="E62" i="16"/>
  <c r="E62" i="12"/>
  <c r="E61" i="15"/>
  <c r="E59" i="1"/>
  <c r="C61" i="1"/>
  <c r="E62" i="18"/>
  <c r="E61" i="6"/>
  <c r="E61" i="7"/>
  <c r="E62" i="15"/>
  <c r="E62" i="17"/>
  <c r="E61" i="9"/>
  <c r="E63" i="1"/>
  <c r="E60" i="1"/>
  <c r="E62" i="6"/>
  <c r="E61" i="19"/>
  <c r="E61" i="20"/>
  <c r="E61" i="8"/>
  <c r="E62" i="19"/>
  <c r="E62" i="7"/>
  <c r="E61" i="21"/>
  <c r="E61" i="10"/>
  <c r="E61" i="16"/>
  <c r="E62" i="20"/>
  <c r="E61" i="12"/>
  <c r="E62" i="21"/>
  <c r="E77" i="1"/>
  <c r="E61" i="1" l="1"/>
  <c r="E103" i="1"/>
  <c r="E104" i="1"/>
  <c r="E62" i="1"/>
  <c r="D93" i="1" l="1"/>
  <c r="E91" i="1"/>
  <c r="C93" i="1"/>
  <c r="E90" i="1"/>
  <c r="E92" i="1"/>
  <c r="E93" i="1" l="1"/>
  <c r="E49" i="22" l="1"/>
  <c r="E49" i="21"/>
  <c r="E49" i="20"/>
  <c r="E49" i="19"/>
  <c r="E49" i="18"/>
  <c r="E49" i="17"/>
  <c r="E49" i="15"/>
  <c r="E49" i="14"/>
  <c r="E49" i="13"/>
  <c r="E49" i="12"/>
  <c r="E49" i="16"/>
  <c r="E49" i="10"/>
  <c r="E49" i="9"/>
  <c r="E49" i="8"/>
  <c r="E49" i="7"/>
  <c r="E49" i="6"/>
  <c r="E49" i="1"/>
  <c r="D24" i="6" l="1"/>
  <c r="D24" i="1" l="1"/>
  <c r="D24" i="8"/>
  <c r="D24" i="7"/>
  <c r="D24" i="9"/>
  <c r="D24" i="10"/>
  <c r="D24" i="12"/>
  <c r="D24" i="14"/>
  <c r="D24" i="13"/>
  <c r="D24" i="16"/>
  <c r="D24" i="19"/>
  <c r="D24" i="22"/>
  <c r="D24" i="15"/>
  <c r="D24" i="17"/>
  <c r="D24" i="21"/>
  <c r="D24" i="20"/>
  <c r="D24" i="18"/>
  <c r="E22" i="6" l="1"/>
  <c r="E23" i="6" l="1"/>
  <c r="E22" i="12"/>
  <c r="E22" i="18"/>
  <c r="E22" i="19"/>
  <c r="E22" i="1"/>
  <c r="E22" i="7"/>
  <c r="E22" i="17"/>
  <c r="E22" i="22"/>
  <c r="E22" i="16"/>
  <c r="E22" i="9"/>
  <c r="E22" i="10"/>
  <c r="E22" i="21"/>
  <c r="E22" i="15"/>
  <c r="E22" i="8"/>
  <c r="E22" i="13"/>
  <c r="E22" i="14"/>
  <c r="E22" i="20"/>
  <c r="E23" i="19" l="1"/>
  <c r="E23" i="18"/>
  <c r="E23" i="10"/>
  <c r="E23" i="12"/>
  <c r="E23" i="9"/>
  <c r="E23" i="16"/>
  <c r="E23" i="13"/>
  <c r="E23" i="17"/>
  <c r="E23" i="21"/>
  <c r="E23" i="14"/>
  <c r="E23" i="8"/>
  <c r="E23" i="7"/>
  <c r="E23" i="20"/>
  <c r="E23" i="22"/>
  <c r="E23" i="1"/>
  <c r="E23" i="15"/>
  <c r="E21" i="6" l="1"/>
  <c r="C24" i="6"/>
  <c r="E24" i="6" s="1"/>
  <c r="E21" i="22" l="1"/>
  <c r="C24" i="22"/>
  <c r="E24" i="22" s="1"/>
  <c r="E21" i="13"/>
  <c r="C24" i="13"/>
  <c r="E24" i="13" s="1"/>
  <c r="E21" i="17"/>
  <c r="C24" i="17"/>
  <c r="E24" i="17" s="1"/>
  <c r="E21" i="7"/>
  <c r="C24" i="7"/>
  <c r="E24" i="7" s="1"/>
  <c r="E21" i="15"/>
  <c r="C24" i="15"/>
  <c r="E24" i="15" s="1"/>
  <c r="E21" i="1"/>
  <c r="C24" i="1"/>
  <c r="E24" i="1" s="1"/>
  <c r="E21" i="21"/>
  <c r="C24" i="21"/>
  <c r="E24" i="21" s="1"/>
  <c r="E21" i="19"/>
  <c r="C24" i="19"/>
  <c r="E24" i="19" s="1"/>
  <c r="E21" i="10"/>
  <c r="C24" i="10"/>
  <c r="E24" i="10" s="1"/>
  <c r="E21" i="18"/>
  <c r="C24" i="18"/>
  <c r="E24" i="18" s="1"/>
  <c r="E21" i="14"/>
  <c r="C24" i="14"/>
  <c r="E24" i="14" s="1"/>
  <c r="E21" i="9"/>
  <c r="C24" i="9"/>
  <c r="E24" i="9" s="1"/>
  <c r="E21" i="12"/>
  <c r="C24" i="12"/>
  <c r="E24" i="12" s="1"/>
  <c r="E21" i="8"/>
  <c r="C24" i="8"/>
  <c r="E24" i="8" s="1"/>
  <c r="E21" i="16"/>
  <c r="C24" i="16"/>
  <c r="E24" i="16" s="1"/>
  <c r="E21" i="20"/>
  <c r="C24" i="20"/>
  <c r="E24" i="20" s="1"/>
</calcChain>
</file>

<file path=xl/sharedStrings.xml><?xml version="1.0" encoding="utf-8"?>
<sst xmlns="http://schemas.openxmlformats.org/spreadsheetml/2006/main" count="2969" uniqueCount="105">
  <si>
    <t>Andalucía</t>
  </si>
  <si>
    <t>Com. Valenciana</t>
  </si>
  <si>
    <t>Aragón</t>
  </si>
  <si>
    <t>Extremadura</t>
  </si>
  <si>
    <t>Principado de Asturias</t>
  </si>
  <si>
    <t>Galicia</t>
  </si>
  <si>
    <t>Balears, Illes</t>
  </si>
  <si>
    <t>Madrid, Comunidad de</t>
  </si>
  <si>
    <t>Canarias</t>
  </si>
  <si>
    <t>Murcia, Región de</t>
  </si>
  <si>
    <t>Cantabria</t>
  </si>
  <si>
    <t>Navarra, Comunidad Foral de</t>
  </si>
  <si>
    <t>Castilla y León</t>
  </si>
  <si>
    <t>País Vasco</t>
  </si>
  <si>
    <t>Castilla - La Mancha</t>
  </si>
  <si>
    <t>Rioja, La</t>
  </si>
  <si>
    <t>Cataluña</t>
  </si>
  <si>
    <t>VÍCTIMAS</t>
  </si>
  <si>
    <t>Víctimas Españolas</t>
  </si>
  <si>
    <t>Víctimas Extranjeras</t>
  </si>
  <si>
    <t>% Extranjeras entre las víctimas</t>
  </si>
  <si>
    <t>% Extranjeras entre las Renuncias</t>
  </si>
  <si>
    <t>DENUNCIAS RECIBIDAS - TOTAL</t>
  </si>
  <si>
    <t>RENUNCIAS (La victima se acoge a la dispensa a la  obligacion de declarar como testigo)</t>
  </si>
  <si>
    <t>Renuncias por Española</t>
  </si>
  <si>
    <t>Renuncias por Extranjera</t>
  </si>
  <si>
    <t>Víctimas de Violencia de Género cada 10.000 Mujeres</t>
  </si>
  <si>
    <t>Incoadas</t>
  </si>
  <si>
    <t>Adoptadas</t>
  </si>
  <si>
    <t>Inadmitidas</t>
  </si>
  <si>
    <t>Denegadas</t>
  </si>
  <si>
    <t>Sobreseimientos libres</t>
  </si>
  <si>
    <t xml:space="preserve">Sobreseimientos provisionales </t>
  </si>
  <si>
    <t>Sentencias Condenatorias</t>
  </si>
  <si>
    <t>Sentencias Absolutorias</t>
  </si>
  <si>
    <t>Elevación</t>
  </si>
  <si>
    <t>Porcentaje Sentencias Condenatorias</t>
  </si>
  <si>
    <t>Porcentaje Terminacion por SP</t>
  </si>
  <si>
    <t>Personas enjuiciadas</t>
  </si>
  <si>
    <t>% condenas entre los españoles enjuiciados</t>
  </si>
  <si>
    <t>% condenas entre los extranjeros enjuiciados</t>
  </si>
  <si>
    <t>Condenado Español</t>
  </si>
  <si>
    <t>Condenado Extranjero</t>
  </si>
  <si>
    <t>Sumarios</t>
  </si>
  <si>
    <t>ASUNTOS PENALES</t>
  </si>
  <si>
    <t>Diligencia Urgentes</t>
  </si>
  <si>
    <t>Diligencia Previas</t>
  </si>
  <si>
    <t>Procedimientos abreviados</t>
  </si>
  <si>
    <t>Juicios sobre delitos leves</t>
  </si>
  <si>
    <t xml:space="preserve">Procesos por aceptacion de decreto </t>
  </si>
  <si>
    <t>Ley Orgánica 5/95 Jurado</t>
  </si>
  <si>
    <t>Por Sententencia Condenatoria 
con conformidad</t>
  </si>
  <si>
    <t>Por Sententencia Condenatoria 
sin conformidad</t>
  </si>
  <si>
    <t>Sentencia Absolutoria</t>
  </si>
  <si>
    <t>Porcentaje de Sentencias condenatorias</t>
  </si>
  <si>
    <t>Asuntos Total</t>
  </si>
  <si>
    <t>Procedimientos Abreviados</t>
  </si>
  <si>
    <t>Diligencias Urgentes</t>
  </si>
  <si>
    <t>EVOLUCIÓN</t>
  </si>
  <si>
    <t>Sumario</t>
  </si>
  <si>
    <t>Proc.Abrev.</t>
  </si>
  <si>
    <t>Proc.Jurado</t>
  </si>
  <si>
    <t>TOTAL</t>
  </si>
  <si>
    <t>Condenatorias</t>
  </si>
  <si>
    <t>Absolutorias</t>
  </si>
  <si>
    <t>Sobreseimiento Libre</t>
  </si>
  <si>
    <t>Sobreseimiento Provisional</t>
  </si>
  <si>
    <t>Otras</t>
  </si>
  <si>
    <t>Total</t>
  </si>
  <si>
    <t>Juicios sobre Delitos Leves</t>
  </si>
  <si>
    <t>Juicios de Faltas</t>
  </si>
  <si>
    <t>Estimatorios Sentencias Condenatorias</t>
  </si>
  <si>
    <t>Estimatorios Sentencias Absolutorias</t>
  </si>
  <si>
    <t>Desestimatorios Sentencias Condenatorias</t>
  </si>
  <si>
    <t>Desestimatorios Sentencias Absolutorias</t>
  </si>
  <si>
    <t>Por Otras Causas</t>
  </si>
  <si>
    <t>Porcentaje Estimación Recursos contra Sentencias Condenatorias</t>
  </si>
  <si>
    <t>Porcentaje Estimación Recursos contra Sentencias Absolutorias</t>
  </si>
  <si>
    <t>Procedimientos Jurado</t>
  </si>
  <si>
    <t>RECURSOS (APELACIONES DE SENTENCIAS)</t>
  </si>
  <si>
    <t>Juicios por Deliltos Leves</t>
  </si>
  <si>
    <t>PROCESOS PRIMERA INSTANCIA  Total</t>
  </si>
  <si>
    <t>Sentencias Con imposicion Medidas por delitos VG</t>
  </si>
  <si>
    <t>Sentencias Sin imposicion Medidas por delitos VG</t>
  </si>
  <si>
    <t>TOTAL Sentencias Por delitos VG</t>
  </si>
  <si>
    <t>Sentencias previa conformidad por delito VG</t>
  </si>
  <si>
    <t>Español</t>
  </si>
  <si>
    <t>Extranjero</t>
  </si>
  <si>
    <t>CON IMPOSICIÓN DE MEDIDAS</t>
  </si>
  <si>
    <t>Total Menores Enjuiciados</t>
  </si>
  <si>
    <t>SIN IMPOSICION DE  MEDIDAS</t>
  </si>
  <si>
    <t>Registrados</t>
  </si>
  <si>
    <t>Resueltos</t>
  </si>
  <si>
    <t>Pendientes al finalizar</t>
  </si>
  <si>
    <t>Confirmaciones en Apelación P.Delito</t>
  </si>
  <si>
    <t>Revocaciones en Apelación P.Delito</t>
  </si>
  <si>
    <t>Anulaciones en Apelación P.Delito</t>
  </si>
  <si>
    <t>Porcentaje Confirmaciones P.Delitos</t>
  </si>
  <si>
    <t>% condenados entre los  enjuiciados</t>
  </si>
  <si>
    <t>Evolución</t>
  </si>
  <si>
    <t>Víctimas Españolas menores</t>
  </si>
  <si>
    <t>Víctimas Extranjeras menores</t>
  </si>
  <si>
    <t>1º Trimestre 2020</t>
  </si>
  <si>
    <t>1º Trimestre 2019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</si>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</sst>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4"/>
      <color theme="0"/>
      <name val="Verdana"/>
      <family val="2"/>
    </font>
    <font>
      <b/>
      <sz val="18"/>
      <color theme="4"/>
      <name val="Calibri"/>
      <family val="2"/>
      <scheme val="minor"/>
    </font>
    <font>
      <b/>
      <sz val="10"/>
      <color theme="4"/>
      <name val="Verdana"/>
      <family val="2"/>
    </font>
    <font>
      <b/>
      <sz val="11"/>
      <color theme="4"/>
      <name val="Verdana"/>
      <family val="2"/>
    </font>
    <font>
      <sz val="11"/>
      <color theme="1"/>
      <name val="Verdana"/>
      <family val="2"/>
    </font>
    <font>
      <b/>
      <sz val="11"/>
      <color theme="3"/>
      <name val="Verdana"/>
      <family val="2"/>
    </font>
    <font>
      <b/>
      <sz val="11"/>
      <color rgb="FF4F81BD"/>
      <name val="Verdana"/>
      <family val="2"/>
    </font>
    <font>
      <b/>
      <sz val="16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/>
      <top/>
      <bottom style="medium">
        <color rgb="FFDCE6F1"/>
      </bottom>
      <diagonal/>
    </border>
    <border>
      <left style="thin">
        <color theme="0"/>
      </left>
      <right/>
      <top/>
      <bottom style="medium">
        <color theme="4" tint="0.79995117038483843"/>
      </bottom>
      <diagonal/>
    </border>
    <border>
      <left/>
      <right style="thin">
        <color theme="0"/>
      </right>
      <top/>
      <bottom style="medium">
        <color theme="4" tint="0.79995117038483843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left" vertical="center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3" fontId="7" fillId="0" borderId="4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>
      <alignment horizontal="center" vertical="center" wrapText="1"/>
    </xf>
    <xf numFmtId="0" fontId="0" fillId="4" borderId="0" xfId="0" applyFill="1"/>
    <xf numFmtId="3" fontId="7" fillId="0" borderId="7" xfId="0" applyNumberFormat="1" applyFont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0" fillId="0" borderId="0" xfId="0" applyNumberFormat="1"/>
    <xf numFmtId="10" fontId="0" fillId="0" borderId="0" xfId="0" applyNumberFormat="1"/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0" fillId="0" borderId="0" xfId="0" applyFill="1"/>
    <xf numFmtId="0" fontId="0" fillId="6" borderId="0" xfId="0" applyFill="1"/>
    <xf numFmtId="0" fontId="4" fillId="0" borderId="1" xfId="1" applyFont="1" applyBorder="1" applyAlignment="1">
      <alignment horizontal="left" vertical="center" indent="6"/>
    </xf>
    <xf numFmtId="0" fontId="4" fillId="0" borderId="2" xfId="1" applyFont="1" applyBorder="1" applyAlignment="1">
      <alignment horizontal="left" vertical="center" indent="6"/>
    </xf>
    <xf numFmtId="0" fontId="4" fillId="0" borderId="3" xfId="1" applyFont="1" applyBorder="1" applyAlignment="1">
      <alignment horizontal="left" vertical="center" indent="6"/>
    </xf>
    <xf numFmtId="0" fontId="3" fillId="2" borderId="0" xfId="1" applyFont="1" applyFill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104774</xdr:rowOff>
    </xdr:from>
    <xdr:to>
      <xdr:col>18</xdr:col>
      <xdr:colOff>723900</xdr:colOff>
      <xdr:row>7</xdr:row>
      <xdr:rowOff>57149</xdr:rowOff>
    </xdr:to>
    <xdr:sp macro="" textlink="">
      <xdr:nvSpPr>
        <xdr:cNvPr id="2" name="1 Rectángulo redondeado"/>
        <xdr:cNvSpPr/>
      </xdr:nvSpPr>
      <xdr:spPr>
        <a:xfrm>
          <a:off x="771525" y="104774"/>
          <a:ext cx="13668375" cy="13430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informe sobre violencia de género</a:t>
          </a:r>
          <a:endParaRPr lang="es-ES" sz="1100" b="1" i="0" u="none" strike="noStrike" cap="non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endParaRPr lang="es-ES" sz="1100" b="1" i="0" u="none" strike="noStrike" cap="non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T.S.J.</a:t>
          </a:r>
        </a:p>
      </xdr:txBody>
    </xdr:sp>
    <xdr:clientData/>
  </xdr:twoCellAnchor>
  <xdr:twoCellAnchor editAs="oneCell">
    <xdr:from>
      <xdr:col>1</xdr:col>
      <xdr:colOff>95250</xdr:colOff>
      <xdr:row>0</xdr:row>
      <xdr:rowOff>161924</xdr:rowOff>
    </xdr:from>
    <xdr:to>
      <xdr:col>2</xdr:col>
      <xdr:colOff>243514</xdr:colOff>
      <xdr:row>7</xdr:row>
      <xdr:rowOff>19050</xdr:rowOff>
    </xdr:to>
    <xdr:pic>
      <xdr:nvPicPr>
        <xdr:cNvPr id="3" name="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57250" y="161924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  <a:extLst/>
      </xdr:spPr>
    </xdr:pic>
    <xdr:clientData/>
  </xdr:twoCellAnchor>
  <xdr:twoCellAnchor editAs="oneCell">
    <xdr:from>
      <xdr:col>20</xdr:col>
      <xdr:colOff>590550</xdr:colOff>
      <xdr:row>0</xdr:row>
      <xdr:rowOff>171450</xdr:rowOff>
    </xdr:from>
    <xdr:to>
      <xdr:col>22</xdr:col>
      <xdr:colOff>38100</xdr:colOff>
      <xdr:row>5</xdr:row>
      <xdr:rowOff>152400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0550" y="171450"/>
          <a:ext cx="781050" cy="971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Cataluña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28575</xdr:rowOff>
    </xdr:from>
    <xdr:to>
      <xdr:col>10</xdr:col>
      <xdr:colOff>237748</xdr:colOff>
      <xdr:row>30</xdr:row>
      <xdr:rowOff>38100</xdr:rowOff>
    </xdr:to>
    <xdr:sp macro="" textlink="">
      <xdr:nvSpPr>
        <xdr:cNvPr id="6" name="5 Rectángulo redondeado"/>
        <xdr:cNvSpPr/>
      </xdr:nvSpPr>
      <xdr:spPr>
        <a:xfrm>
          <a:off x="866773" y="60483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57150</xdr:colOff>
      <xdr:row>38</xdr:row>
      <xdr:rowOff>9525</xdr:rowOff>
    </xdr:from>
    <xdr:to>
      <xdr:col>10</xdr:col>
      <xdr:colOff>266325</xdr:colOff>
      <xdr:row>39</xdr:row>
      <xdr:rowOff>142800</xdr:rowOff>
    </xdr:to>
    <xdr:sp macro="" textlink="">
      <xdr:nvSpPr>
        <xdr:cNvPr id="7" name="6 Rectángulo redondeado"/>
        <xdr:cNvSpPr/>
      </xdr:nvSpPr>
      <xdr:spPr>
        <a:xfrm>
          <a:off x="895350" y="86963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9524</xdr:colOff>
      <xdr:row>52</xdr:row>
      <xdr:rowOff>19050</xdr:rowOff>
    </xdr:from>
    <xdr:to>
      <xdr:col>10</xdr:col>
      <xdr:colOff>218699</xdr:colOff>
      <xdr:row>53</xdr:row>
      <xdr:rowOff>152400</xdr:rowOff>
    </xdr:to>
    <xdr:sp macro="" textlink="">
      <xdr:nvSpPr>
        <xdr:cNvPr id="8" name="7 Rectángulo redondeado"/>
        <xdr:cNvSpPr/>
      </xdr:nvSpPr>
      <xdr:spPr>
        <a:xfrm>
          <a:off x="847724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85725</xdr:rowOff>
    </xdr:from>
    <xdr:to>
      <xdr:col>10</xdr:col>
      <xdr:colOff>209175</xdr:colOff>
      <xdr:row>66</xdr:row>
      <xdr:rowOff>57150</xdr:rowOff>
    </xdr:to>
    <xdr:sp macro="" textlink="">
      <xdr:nvSpPr>
        <xdr:cNvPr id="9" name="8 Rectángulo redondeado"/>
        <xdr:cNvSpPr/>
      </xdr:nvSpPr>
      <xdr:spPr>
        <a:xfrm>
          <a:off x="838200" y="14973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9525</xdr:colOff>
      <xdr:row>93</xdr:row>
      <xdr:rowOff>123825</xdr:rowOff>
    </xdr:from>
    <xdr:to>
      <xdr:col>10</xdr:col>
      <xdr:colOff>218700</xdr:colOff>
      <xdr:row>95</xdr:row>
      <xdr:rowOff>95250</xdr:rowOff>
    </xdr:to>
    <xdr:sp macro="" textlink="">
      <xdr:nvSpPr>
        <xdr:cNvPr id="12" name="11 Rectángulo redondeado"/>
        <xdr:cNvSpPr/>
      </xdr:nvSpPr>
      <xdr:spPr>
        <a:xfrm>
          <a:off x="847725" y="219932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106</xdr:row>
      <xdr:rowOff>76200</xdr:rowOff>
    </xdr:from>
    <xdr:to>
      <xdr:col>10</xdr:col>
      <xdr:colOff>247275</xdr:colOff>
      <xdr:row>108</xdr:row>
      <xdr:rowOff>47625</xdr:rowOff>
    </xdr:to>
    <xdr:sp macro="" textlink="">
      <xdr:nvSpPr>
        <xdr:cNvPr id="13" name="12 Rectángulo redondeado"/>
        <xdr:cNvSpPr/>
      </xdr:nvSpPr>
      <xdr:spPr>
        <a:xfrm>
          <a:off x="876300" y="2494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800100</xdr:colOff>
      <xdr:row>136</xdr:row>
      <xdr:rowOff>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00100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28575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38200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800100</xdr:colOff>
      <xdr:row>171</xdr:row>
      <xdr:rowOff>133350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00100" y="39309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47625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38200" y="423481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819150</xdr:colOff>
      <xdr:row>201</xdr:row>
      <xdr:rowOff>38100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19150" y="45281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819150</xdr:colOff>
      <xdr:row>215</xdr:row>
      <xdr:rowOff>19050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19150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151</xdr:row>
      <xdr:rowOff>76200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47725" y="346995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Com. Valenciana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0</xdr:col>
      <xdr:colOff>838198</xdr:colOff>
      <xdr:row>26</xdr:row>
      <xdr:rowOff>38100</xdr:rowOff>
    </xdr:from>
    <xdr:to>
      <xdr:col>10</xdr:col>
      <xdr:colOff>209173</xdr:colOff>
      <xdr:row>30</xdr:row>
      <xdr:rowOff>47625</xdr:rowOff>
    </xdr:to>
    <xdr:sp macro="" textlink="">
      <xdr:nvSpPr>
        <xdr:cNvPr id="6" name="5 Rectángulo redondeado"/>
        <xdr:cNvSpPr/>
      </xdr:nvSpPr>
      <xdr:spPr>
        <a:xfrm>
          <a:off x="838198" y="60579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809625</xdr:colOff>
      <xdr:row>37</xdr:row>
      <xdr:rowOff>152400</xdr:rowOff>
    </xdr:from>
    <xdr:to>
      <xdr:col>10</xdr:col>
      <xdr:colOff>180600</xdr:colOff>
      <xdr:row>39</xdr:row>
      <xdr:rowOff>123750</xdr:rowOff>
    </xdr:to>
    <xdr:sp macro="" textlink="">
      <xdr:nvSpPr>
        <xdr:cNvPr id="7" name="6 Rectángulo redondeado"/>
        <xdr:cNvSpPr/>
      </xdr:nvSpPr>
      <xdr:spPr>
        <a:xfrm>
          <a:off x="809625" y="86772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19050</xdr:rowOff>
    </xdr:from>
    <xdr:to>
      <xdr:col>10</xdr:col>
      <xdr:colOff>199649</xdr:colOff>
      <xdr:row>53</xdr:row>
      <xdr:rowOff>152400</xdr:rowOff>
    </xdr:to>
    <xdr:sp macro="" textlink="">
      <xdr:nvSpPr>
        <xdr:cNvPr id="8" name="7 Rectángulo redondeado"/>
        <xdr:cNvSpPr/>
      </xdr:nvSpPr>
      <xdr:spPr>
        <a:xfrm>
          <a:off x="828674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64</xdr:row>
      <xdr:rowOff>0</xdr:rowOff>
    </xdr:from>
    <xdr:to>
      <xdr:col>10</xdr:col>
      <xdr:colOff>228225</xdr:colOff>
      <xdr:row>65</xdr:row>
      <xdr:rowOff>133350</xdr:rowOff>
    </xdr:to>
    <xdr:sp macro="" textlink="">
      <xdr:nvSpPr>
        <xdr:cNvPr id="9" name="8 Rectángulo redondeado"/>
        <xdr:cNvSpPr/>
      </xdr:nvSpPr>
      <xdr:spPr>
        <a:xfrm>
          <a:off x="857250" y="14887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28575</xdr:colOff>
      <xdr:row>94</xdr:row>
      <xdr:rowOff>28575</xdr:rowOff>
    </xdr:from>
    <xdr:to>
      <xdr:col>10</xdr:col>
      <xdr:colOff>237750</xdr:colOff>
      <xdr:row>96</xdr:row>
      <xdr:rowOff>0</xdr:rowOff>
    </xdr:to>
    <xdr:sp macro="" textlink="">
      <xdr:nvSpPr>
        <xdr:cNvPr id="12" name="11 Rectángulo redondeado"/>
        <xdr:cNvSpPr/>
      </xdr:nvSpPr>
      <xdr:spPr>
        <a:xfrm>
          <a:off x="866775" y="22059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9525</xdr:rowOff>
    </xdr:from>
    <xdr:to>
      <xdr:col>10</xdr:col>
      <xdr:colOff>199650</xdr:colOff>
      <xdr:row>107</xdr:row>
      <xdr:rowOff>142875</xdr:rowOff>
    </xdr:to>
    <xdr:sp macro="" textlink="">
      <xdr:nvSpPr>
        <xdr:cNvPr id="13" name="12 Rectángulo redondeado"/>
        <xdr:cNvSpPr/>
      </xdr:nvSpPr>
      <xdr:spPr>
        <a:xfrm>
          <a:off x="828675" y="24879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809625</xdr:colOff>
      <xdr:row>136</xdr:row>
      <xdr:rowOff>28575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09625" y="30832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9525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57250" y="36633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9525</xdr:colOff>
      <xdr:row>172</xdr:row>
      <xdr:rowOff>38100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47725" y="39462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0</xdr:col>
      <xdr:colOff>819150</xdr:colOff>
      <xdr:row>186</xdr:row>
      <xdr:rowOff>57150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1915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19050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38200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809625</xdr:colOff>
      <xdr:row>214</xdr:row>
      <xdr:rowOff>152400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09625" y="48453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19050</xdr:colOff>
      <xdr:row>150</xdr:row>
      <xdr:rowOff>152400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57250" y="345948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95250</xdr:rowOff>
    </xdr:from>
    <xdr:to>
      <xdr:col>10</xdr:col>
      <xdr:colOff>237748</xdr:colOff>
      <xdr:row>30</xdr:row>
      <xdr:rowOff>104775</xdr:rowOff>
    </xdr:to>
    <xdr:sp macro="" textlink="">
      <xdr:nvSpPr>
        <xdr:cNvPr id="6" name="5 Rectángulo redondeado"/>
        <xdr:cNvSpPr/>
      </xdr:nvSpPr>
      <xdr:spPr>
        <a:xfrm>
          <a:off x="866773" y="611505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47625</xdr:rowOff>
    </xdr:from>
    <xdr:to>
      <xdr:col>10</xdr:col>
      <xdr:colOff>228225</xdr:colOff>
      <xdr:row>40</xdr:row>
      <xdr:rowOff>18975</xdr:rowOff>
    </xdr:to>
    <xdr:sp macro="" textlink="">
      <xdr:nvSpPr>
        <xdr:cNvPr id="7" name="6 Rectángulo redondeado"/>
        <xdr:cNvSpPr/>
      </xdr:nvSpPr>
      <xdr:spPr>
        <a:xfrm>
          <a:off x="857250" y="87344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28575</xdr:rowOff>
    </xdr:from>
    <xdr:to>
      <xdr:col>10</xdr:col>
      <xdr:colOff>199649</xdr:colOff>
      <xdr:row>54</xdr:row>
      <xdr:rowOff>0</xdr:rowOff>
    </xdr:to>
    <xdr:sp macro="" textlink="">
      <xdr:nvSpPr>
        <xdr:cNvPr id="8" name="7 Rectángulo redondeado"/>
        <xdr:cNvSpPr/>
      </xdr:nvSpPr>
      <xdr:spPr>
        <a:xfrm>
          <a:off x="828674" y="12049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64</xdr:row>
      <xdr:rowOff>76200</xdr:rowOff>
    </xdr:from>
    <xdr:to>
      <xdr:col>10</xdr:col>
      <xdr:colOff>256800</xdr:colOff>
      <xdr:row>66</xdr:row>
      <xdr:rowOff>47625</xdr:rowOff>
    </xdr:to>
    <xdr:sp macro="" textlink="">
      <xdr:nvSpPr>
        <xdr:cNvPr id="9" name="8 Rectángulo redondeado"/>
        <xdr:cNvSpPr/>
      </xdr:nvSpPr>
      <xdr:spPr>
        <a:xfrm>
          <a:off x="885825" y="149637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28575</xdr:colOff>
      <xdr:row>94</xdr:row>
      <xdr:rowOff>19050</xdr:rowOff>
    </xdr:from>
    <xdr:to>
      <xdr:col>10</xdr:col>
      <xdr:colOff>237750</xdr:colOff>
      <xdr:row>95</xdr:row>
      <xdr:rowOff>152400</xdr:rowOff>
    </xdr:to>
    <xdr:sp macro="" textlink="">
      <xdr:nvSpPr>
        <xdr:cNvPr id="12" name="11 Rectángulo redondeado"/>
        <xdr:cNvSpPr/>
      </xdr:nvSpPr>
      <xdr:spPr>
        <a:xfrm>
          <a:off x="866775" y="22050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9525</xdr:colOff>
      <xdr:row>105</xdr:row>
      <xdr:rowOff>152400</xdr:rowOff>
    </xdr:from>
    <xdr:to>
      <xdr:col>10</xdr:col>
      <xdr:colOff>218700</xdr:colOff>
      <xdr:row>107</xdr:row>
      <xdr:rowOff>123825</xdr:rowOff>
    </xdr:to>
    <xdr:sp macro="" textlink="">
      <xdr:nvSpPr>
        <xdr:cNvPr id="13" name="12 Rectángulo redondeado"/>
        <xdr:cNvSpPr/>
      </xdr:nvSpPr>
      <xdr:spPr>
        <a:xfrm>
          <a:off x="847725" y="24860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19050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47725" y="30822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38100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47725" y="366617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57150</xdr:colOff>
      <xdr:row>172</xdr:row>
      <xdr:rowOff>47625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95350" y="39471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57150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3820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47625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57250" y="45291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828675</xdr:colOff>
      <xdr:row>215</xdr:row>
      <xdr:rowOff>47625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28675" y="48529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28575</xdr:colOff>
      <xdr:row>150</xdr:row>
      <xdr:rowOff>142875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66775" y="345852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4" name="23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Extremadura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19048</xdr:colOff>
      <xdr:row>26</xdr:row>
      <xdr:rowOff>19050</xdr:rowOff>
    </xdr:from>
    <xdr:to>
      <xdr:col>10</xdr:col>
      <xdr:colOff>228223</xdr:colOff>
      <xdr:row>30</xdr:row>
      <xdr:rowOff>28575</xdr:rowOff>
    </xdr:to>
    <xdr:sp macro="" textlink="">
      <xdr:nvSpPr>
        <xdr:cNvPr id="5" name="4 Rectángulo redondeado"/>
        <xdr:cNvSpPr/>
      </xdr:nvSpPr>
      <xdr:spPr>
        <a:xfrm>
          <a:off x="857248" y="603885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9525</xdr:rowOff>
    </xdr:from>
    <xdr:to>
      <xdr:col>10</xdr:col>
      <xdr:colOff>209175</xdr:colOff>
      <xdr:row>39</xdr:row>
      <xdr:rowOff>142800</xdr:rowOff>
    </xdr:to>
    <xdr:sp macro="" textlink="">
      <xdr:nvSpPr>
        <xdr:cNvPr id="6" name="5 Rectángulo redondeado"/>
        <xdr:cNvSpPr/>
      </xdr:nvSpPr>
      <xdr:spPr>
        <a:xfrm>
          <a:off x="838200" y="86963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19049</xdr:colOff>
      <xdr:row>52</xdr:row>
      <xdr:rowOff>0</xdr:rowOff>
    </xdr:from>
    <xdr:to>
      <xdr:col>10</xdr:col>
      <xdr:colOff>228224</xdr:colOff>
      <xdr:row>53</xdr:row>
      <xdr:rowOff>133350</xdr:rowOff>
    </xdr:to>
    <xdr:sp macro="" textlink="">
      <xdr:nvSpPr>
        <xdr:cNvPr id="7" name="6 Rectángulo redondeado"/>
        <xdr:cNvSpPr/>
      </xdr:nvSpPr>
      <xdr:spPr>
        <a:xfrm>
          <a:off x="857249" y="12020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63</xdr:row>
      <xdr:rowOff>133350</xdr:rowOff>
    </xdr:from>
    <xdr:to>
      <xdr:col>10</xdr:col>
      <xdr:colOff>247275</xdr:colOff>
      <xdr:row>65</xdr:row>
      <xdr:rowOff>76200</xdr:rowOff>
    </xdr:to>
    <xdr:sp macro="" textlink="">
      <xdr:nvSpPr>
        <xdr:cNvPr id="8" name="7 Rectángulo redondeado"/>
        <xdr:cNvSpPr/>
      </xdr:nvSpPr>
      <xdr:spPr>
        <a:xfrm>
          <a:off x="876300" y="1483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819150</xdr:colOff>
      <xdr:row>94</xdr:row>
      <xdr:rowOff>19050</xdr:rowOff>
    </xdr:from>
    <xdr:to>
      <xdr:col>10</xdr:col>
      <xdr:colOff>190125</xdr:colOff>
      <xdr:row>95</xdr:row>
      <xdr:rowOff>152400</xdr:rowOff>
    </xdr:to>
    <xdr:sp macro="" textlink="">
      <xdr:nvSpPr>
        <xdr:cNvPr id="11" name="10 Rectángulo redondeado"/>
        <xdr:cNvSpPr/>
      </xdr:nvSpPr>
      <xdr:spPr>
        <a:xfrm>
          <a:off x="819150" y="22050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106</xdr:row>
      <xdr:rowOff>66675</xdr:rowOff>
    </xdr:from>
    <xdr:to>
      <xdr:col>10</xdr:col>
      <xdr:colOff>256800</xdr:colOff>
      <xdr:row>108</xdr:row>
      <xdr:rowOff>38100</xdr:rowOff>
    </xdr:to>
    <xdr:sp macro="" textlink="">
      <xdr:nvSpPr>
        <xdr:cNvPr id="12" name="11 Rectángulo redondeado"/>
        <xdr:cNvSpPr/>
      </xdr:nvSpPr>
      <xdr:spPr>
        <a:xfrm>
          <a:off x="885825" y="24936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9525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47625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57250" y="36671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9525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38200" y="39433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185</xdr:row>
      <xdr:rowOff>133350</xdr:rowOff>
    </xdr:from>
    <xdr:ext cx="11534400" cy="313200"/>
    <xdr:sp macro="" textlink="">
      <xdr:nvSpPr>
        <xdr:cNvPr id="18" name="17 Rectángulo redondeado"/>
        <xdr:cNvSpPr/>
      </xdr:nvSpPr>
      <xdr:spPr>
        <a:xfrm>
          <a:off x="838200" y="42271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/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66675</xdr:rowOff>
    </xdr:from>
    <xdr:ext cx="11534400" cy="295275"/>
    <xdr:sp macro="" textlink="">
      <xdr:nvSpPr>
        <xdr:cNvPr id="20" name="19 Rectángulo redondeado"/>
        <xdr:cNvSpPr/>
      </xdr:nvSpPr>
      <xdr:spPr>
        <a:xfrm>
          <a:off x="847725" y="4531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828675</xdr:colOff>
      <xdr:row>215</xdr:row>
      <xdr:rowOff>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2867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150</xdr:row>
      <xdr:rowOff>142875</xdr:rowOff>
    </xdr:from>
    <xdr:ext cx="11534400" cy="342900"/>
    <xdr:sp macro="" textlink="">
      <xdr:nvSpPr>
        <xdr:cNvPr id="22" name="21 Rectángulo redondeado"/>
        <xdr:cNvSpPr/>
      </xdr:nvSpPr>
      <xdr:spPr>
        <a:xfrm>
          <a:off x="847725" y="345852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Galicia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85723</xdr:colOff>
      <xdr:row>26</xdr:row>
      <xdr:rowOff>0</xdr:rowOff>
    </xdr:from>
    <xdr:to>
      <xdr:col>10</xdr:col>
      <xdr:colOff>294898</xdr:colOff>
      <xdr:row>30</xdr:row>
      <xdr:rowOff>9525</xdr:rowOff>
    </xdr:to>
    <xdr:sp macro="" textlink="">
      <xdr:nvSpPr>
        <xdr:cNvPr id="5" name="4 Rectángulo redondeado"/>
        <xdr:cNvSpPr/>
      </xdr:nvSpPr>
      <xdr:spPr>
        <a:xfrm>
          <a:off x="923923" y="60198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66675</xdr:rowOff>
    </xdr:from>
    <xdr:to>
      <xdr:col>10</xdr:col>
      <xdr:colOff>209175</xdr:colOff>
      <xdr:row>40</xdr:row>
      <xdr:rowOff>38025</xdr:rowOff>
    </xdr:to>
    <xdr:sp macro="" textlink="">
      <xdr:nvSpPr>
        <xdr:cNvPr id="6" name="5 Rectángulo redondeado"/>
        <xdr:cNvSpPr/>
      </xdr:nvSpPr>
      <xdr:spPr>
        <a:xfrm>
          <a:off x="838200" y="87534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57149</xdr:colOff>
      <xdr:row>52</xdr:row>
      <xdr:rowOff>9525</xdr:rowOff>
    </xdr:from>
    <xdr:to>
      <xdr:col>10</xdr:col>
      <xdr:colOff>266324</xdr:colOff>
      <xdr:row>53</xdr:row>
      <xdr:rowOff>142875</xdr:rowOff>
    </xdr:to>
    <xdr:sp macro="" textlink="">
      <xdr:nvSpPr>
        <xdr:cNvPr id="7" name="6 Rectángulo redondeado"/>
        <xdr:cNvSpPr/>
      </xdr:nvSpPr>
      <xdr:spPr>
        <a:xfrm>
          <a:off x="895349" y="12030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28575</xdr:colOff>
      <xdr:row>63</xdr:row>
      <xdr:rowOff>114300</xdr:rowOff>
    </xdr:from>
    <xdr:to>
      <xdr:col>10</xdr:col>
      <xdr:colOff>237750</xdr:colOff>
      <xdr:row>65</xdr:row>
      <xdr:rowOff>57150</xdr:rowOff>
    </xdr:to>
    <xdr:sp macro="" textlink="">
      <xdr:nvSpPr>
        <xdr:cNvPr id="8" name="7 Rectángulo redondeado"/>
        <xdr:cNvSpPr/>
      </xdr:nvSpPr>
      <xdr:spPr>
        <a:xfrm>
          <a:off x="866775" y="14811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/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/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57150</xdr:rowOff>
    </xdr:from>
    <xdr:to>
      <xdr:col>10</xdr:col>
      <xdr:colOff>228225</xdr:colOff>
      <xdr:row>96</xdr:row>
      <xdr:rowOff>28575</xdr:rowOff>
    </xdr:to>
    <xdr:sp macro="" textlink="">
      <xdr:nvSpPr>
        <xdr:cNvPr id="11" name="10 Rectángulo redondeado"/>
        <xdr:cNvSpPr/>
      </xdr:nvSpPr>
      <xdr:spPr>
        <a:xfrm>
          <a:off x="857250" y="22088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106</xdr:row>
      <xdr:rowOff>28575</xdr:rowOff>
    </xdr:from>
    <xdr:to>
      <xdr:col>10</xdr:col>
      <xdr:colOff>247275</xdr:colOff>
      <xdr:row>108</xdr:row>
      <xdr:rowOff>0</xdr:rowOff>
    </xdr:to>
    <xdr:sp macro="" textlink="">
      <xdr:nvSpPr>
        <xdr:cNvPr id="12" name="11 Rectángulo redondeado"/>
        <xdr:cNvSpPr/>
      </xdr:nvSpPr>
      <xdr:spPr>
        <a:xfrm>
          <a:off x="876300" y="248983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/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/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57150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19150" y="3086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28575</xdr:colOff>
      <xdr:row>160</xdr:row>
      <xdr:rowOff>152400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66775" y="365950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19050</xdr:colOff>
      <xdr:row>171</xdr:row>
      <xdr:rowOff>228600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57250" y="39404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0</xdr:col>
      <xdr:colOff>819150</xdr:colOff>
      <xdr:row>186</xdr:row>
      <xdr:rowOff>38100</xdr:rowOff>
    </xdr:from>
    <xdr:ext cx="11534400" cy="313200"/>
    <xdr:sp macro="" textlink="">
      <xdr:nvSpPr>
        <xdr:cNvPr id="18" name="17 Rectángulo redondeado"/>
        <xdr:cNvSpPr/>
      </xdr:nvSpPr>
      <xdr:spPr>
        <a:xfrm>
          <a:off x="819150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/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38100</xdr:colOff>
      <xdr:row>200</xdr:row>
      <xdr:rowOff>152400</xdr:rowOff>
    </xdr:from>
    <xdr:ext cx="11534400" cy="295275"/>
    <xdr:sp macro="" textlink="">
      <xdr:nvSpPr>
        <xdr:cNvPr id="20" name="19 Rectángulo redondeado"/>
        <xdr:cNvSpPr/>
      </xdr:nvSpPr>
      <xdr:spPr>
        <a:xfrm>
          <a:off x="876300" y="452151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47625</xdr:colOff>
      <xdr:row>215</xdr:row>
      <xdr:rowOff>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8582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38100</xdr:rowOff>
    </xdr:from>
    <xdr:ext cx="11534400" cy="342900"/>
    <xdr:sp macro="" textlink="">
      <xdr:nvSpPr>
        <xdr:cNvPr id="22" name="21 Rectángulo redondeado"/>
        <xdr:cNvSpPr/>
      </xdr:nvSpPr>
      <xdr:spPr>
        <a:xfrm>
          <a:off x="838200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Madrid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66675</xdr:rowOff>
    </xdr:from>
    <xdr:to>
      <xdr:col>10</xdr:col>
      <xdr:colOff>218698</xdr:colOff>
      <xdr:row>30</xdr:row>
      <xdr:rowOff>76200</xdr:rowOff>
    </xdr:to>
    <xdr:sp macro="" textlink="">
      <xdr:nvSpPr>
        <xdr:cNvPr id="5" name="4 Rectángulo redondeado"/>
        <xdr:cNvSpPr/>
      </xdr:nvSpPr>
      <xdr:spPr>
        <a:xfrm>
          <a:off x="847723" y="60864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38</xdr:row>
      <xdr:rowOff>19050</xdr:rowOff>
    </xdr:from>
    <xdr:to>
      <xdr:col>10</xdr:col>
      <xdr:colOff>237750</xdr:colOff>
      <xdr:row>39</xdr:row>
      <xdr:rowOff>152325</xdr:rowOff>
    </xdr:to>
    <xdr:sp macro="" textlink="">
      <xdr:nvSpPr>
        <xdr:cNvPr id="6" name="5 Rectángulo redondeado"/>
        <xdr:cNvSpPr/>
      </xdr:nvSpPr>
      <xdr:spPr>
        <a:xfrm>
          <a:off x="866775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51</xdr:row>
      <xdr:rowOff>142875</xdr:rowOff>
    </xdr:from>
    <xdr:to>
      <xdr:col>10</xdr:col>
      <xdr:colOff>199649</xdr:colOff>
      <xdr:row>53</xdr:row>
      <xdr:rowOff>114300</xdr:rowOff>
    </xdr:to>
    <xdr:sp macro="" textlink="">
      <xdr:nvSpPr>
        <xdr:cNvPr id="7" name="6 Rectángulo redondeado"/>
        <xdr:cNvSpPr/>
      </xdr:nvSpPr>
      <xdr:spPr>
        <a:xfrm>
          <a:off x="828674" y="12001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64</xdr:row>
      <xdr:rowOff>85725</xdr:rowOff>
    </xdr:from>
    <xdr:to>
      <xdr:col>10</xdr:col>
      <xdr:colOff>190125</xdr:colOff>
      <xdr:row>66</xdr:row>
      <xdr:rowOff>57150</xdr:rowOff>
    </xdr:to>
    <xdr:sp macro="" textlink="">
      <xdr:nvSpPr>
        <xdr:cNvPr id="8" name="7 Rectángulo redondeado"/>
        <xdr:cNvSpPr/>
      </xdr:nvSpPr>
      <xdr:spPr>
        <a:xfrm>
          <a:off x="819150" y="14973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/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/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47625</xdr:rowOff>
    </xdr:from>
    <xdr:to>
      <xdr:col>10</xdr:col>
      <xdr:colOff>209175</xdr:colOff>
      <xdr:row>96</xdr:row>
      <xdr:rowOff>19050</xdr:rowOff>
    </xdr:to>
    <xdr:sp macro="" textlink="">
      <xdr:nvSpPr>
        <xdr:cNvPr id="11" name="10 Rectángulo redondeado"/>
        <xdr:cNvSpPr/>
      </xdr:nvSpPr>
      <xdr:spPr>
        <a:xfrm>
          <a:off x="838200" y="22078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106</xdr:row>
      <xdr:rowOff>66675</xdr:rowOff>
    </xdr:from>
    <xdr:to>
      <xdr:col>10</xdr:col>
      <xdr:colOff>190125</xdr:colOff>
      <xdr:row>108</xdr:row>
      <xdr:rowOff>38100</xdr:rowOff>
    </xdr:to>
    <xdr:sp macro="" textlink="">
      <xdr:nvSpPr>
        <xdr:cNvPr id="12" name="11 Rectángulo redondeado"/>
        <xdr:cNvSpPr/>
      </xdr:nvSpPr>
      <xdr:spPr>
        <a:xfrm>
          <a:off x="819150" y="24936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/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/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9525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47725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161</xdr:row>
      <xdr:rowOff>28575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76300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19050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38200" y="39443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85725</xdr:rowOff>
    </xdr:from>
    <xdr:ext cx="11534400" cy="313200"/>
    <xdr:sp macro="" textlink="">
      <xdr:nvSpPr>
        <xdr:cNvPr id="18" name="17 Rectángulo redondeado"/>
        <xdr:cNvSpPr/>
      </xdr:nvSpPr>
      <xdr:spPr>
        <a:xfrm>
          <a:off x="838200" y="423862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/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200</xdr:row>
      <xdr:rowOff>123825</xdr:rowOff>
    </xdr:from>
    <xdr:ext cx="11534400" cy="295275"/>
    <xdr:sp macro="" textlink="">
      <xdr:nvSpPr>
        <xdr:cNvPr id="20" name="19 Rectángulo redondeado"/>
        <xdr:cNvSpPr/>
      </xdr:nvSpPr>
      <xdr:spPr>
        <a:xfrm>
          <a:off x="838200" y="45186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1</xdr:col>
      <xdr:colOff>9525</xdr:colOff>
      <xdr:row>214</xdr:row>
      <xdr:rowOff>104775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47725" y="484060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819150</xdr:colOff>
      <xdr:row>151</xdr:row>
      <xdr:rowOff>38100</xdr:rowOff>
    </xdr:from>
    <xdr:ext cx="11534400" cy="342900"/>
    <xdr:sp macro="" textlink="">
      <xdr:nvSpPr>
        <xdr:cNvPr id="22" name="21 Rectángulo redondeado"/>
        <xdr:cNvSpPr/>
      </xdr:nvSpPr>
      <xdr:spPr>
        <a:xfrm>
          <a:off x="819150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Murcia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85725</xdr:rowOff>
    </xdr:from>
    <xdr:to>
      <xdr:col>10</xdr:col>
      <xdr:colOff>237748</xdr:colOff>
      <xdr:row>30</xdr:row>
      <xdr:rowOff>95250</xdr:rowOff>
    </xdr:to>
    <xdr:sp macro="" textlink="">
      <xdr:nvSpPr>
        <xdr:cNvPr id="5" name="4 Rectángulo redondeado"/>
        <xdr:cNvSpPr/>
      </xdr:nvSpPr>
      <xdr:spPr>
        <a:xfrm>
          <a:off x="866773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819150</xdr:colOff>
      <xdr:row>38</xdr:row>
      <xdr:rowOff>19050</xdr:rowOff>
    </xdr:from>
    <xdr:to>
      <xdr:col>10</xdr:col>
      <xdr:colOff>190125</xdr:colOff>
      <xdr:row>39</xdr:row>
      <xdr:rowOff>152325</xdr:rowOff>
    </xdr:to>
    <xdr:sp macro="" textlink="">
      <xdr:nvSpPr>
        <xdr:cNvPr id="6" name="5 Rectángulo redondeado"/>
        <xdr:cNvSpPr/>
      </xdr:nvSpPr>
      <xdr:spPr>
        <a:xfrm>
          <a:off x="819150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38099</xdr:colOff>
      <xdr:row>52</xdr:row>
      <xdr:rowOff>28575</xdr:rowOff>
    </xdr:from>
    <xdr:to>
      <xdr:col>10</xdr:col>
      <xdr:colOff>247274</xdr:colOff>
      <xdr:row>54</xdr:row>
      <xdr:rowOff>0</xdr:rowOff>
    </xdr:to>
    <xdr:sp macro="" textlink="">
      <xdr:nvSpPr>
        <xdr:cNvPr id="7" name="6 Rectángulo redondeado"/>
        <xdr:cNvSpPr/>
      </xdr:nvSpPr>
      <xdr:spPr>
        <a:xfrm>
          <a:off x="876299" y="12049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19050</xdr:rowOff>
    </xdr:from>
    <xdr:to>
      <xdr:col>10</xdr:col>
      <xdr:colOff>209175</xdr:colOff>
      <xdr:row>65</xdr:row>
      <xdr:rowOff>152400</xdr:rowOff>
    </xdr:to>
    <xdr:sp macro="" textlink="">
      <xdr:nvSpPr>
        <xdr:cNvPr id="8" name="7 Rectángulo redondeado"/>
        <xdr:cNvSpPr/>
      </xdr:nvSpPr>
      <xdr:spPr>
        <a:xfrm>
          <a:off x="838200" y="14906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/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/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828675</xdr:colOff>
      <xdr:row>94</xdr:row>
      <xdr:rowOff>9525</xdr:rowOff>
    </xdr:from>
    <xdr:to>
      <xdr:col>10</xdr:col>
      <xdr:colOff>199650</xdr:colOff>
      <xdr:row>95</xdr:row>
      <xdr:rowOff>142875</xdr:rowOff>
    </xdr:to>
    <xdr:sp macro="" textlink="">
      <xdr:nvSpPr>
        <xdr:cNvPr id="11" name="10 Rectángulo redondeado"/>
        <xdr:cNvSpPr/>
      </xdr:nvSpPr>
      <xdr:spPr>
        <a:xfrm>
          <a:off x="828675" y="22040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106</xdr:row>
      <xdr:rowOff>19050</xdr:rowOff>
    </xdr:from>
    <xdr:to>
      <xdr:col>10</xdr:col>
      <xdr:colOff>256800</xdr:colOff>
      <xdr:row>107</xdr:row>
      <xdr:rowOff>152400</xdr:rowOff>
    </xdr:to>
    <xdr:sp macro="" textlink="">
      <xdr:nvSpPr>
        <xdr:cNvPr id="12" name="11 Rectángulo redondeado"/>
        <xdr:cNvSpPr/>
      </xdr:nvSpPr>
      <xdr:spPr>
        <a:xfrm>
          <a:off x="885825" y="24888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/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/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47625</xdr:colOff>
      <xdr:row>136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85825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161</xdr:row>
      <xdr:rowOff>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76300" y="36623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19050</xdr:colOff>
      <xdr:row>172</xdr:row>
      <xdr:rowOff>19050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57250" y="39443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57150</xdr:rowOff>
    </xdr:from>
    <xdr:ext cx="11534400" cy="313200"/>
    <xdr:sp macro="" textlink="">
      <xdr:nvSpPr>
        <xdr:cNvPr id="18" name="17 Rectángulo redondeado"/>
        <xdr:cNvSpPr/>
      </xdr:nvSpPr>
      <xdr:spPr>
        <a:xfrm>
          <a:off x="83820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/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28575</xdr:colOff>
      <xdr:row>201</xdr:row>
      <xdr:rowOff>9525</xdr:rowOff>
    </xdr:from>
    <xdr:ext cx="11534400" cy="295275"/>
    <xdr:sp macro="" textlink="">
      <xdr:nvSpPr>
        <xdr:cNvPr id="20" name="19 Rectángulo redondeado"/>
        <xdr:cNvSpPr/>
      </xdr:nvSpPr>
      <xdr:spPr>
        <a:xfrm>
          <a:off x="866775" y="45253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28575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38200" y="48510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1534400" cy="342900"/>
    <xdr:sp macro="" textlink="">
      <xdr:nvSpPr>
        <xdr:cNvPr id="22" name="21 Rectángulo redondeado"/>
        <xdr:cNvSpPr/>
      </xdr:nvSpPr>
      <xdr:spPr>
        <a:xfrm>
          <a:off x="838200" y="346233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Foral de Navarra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47625</xdr:rowOff>
    </xdr:from>
    <xdr:to>
      <xdr:col>10</xdr:col>
      <xdr:colOff>237748</xdr:colOff>
      <xdr:row>30</xdr:row>
      <xdr:rowOff>57150</xdr:rowOff>
    </xdr:to>
    <xdr:sp macro="" textlink="">
      <xdr:nvSpPr>
        <xdr:cNvPr id="5" name="4 Rectángulo redondeado"/>
        <xdr:cNvSpPr/>
      </xdr:nvSpPr>
      <xdr:spPr>
        <a:xfrm>
          <a:off x="866773" y="60674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47625</xdr:rowOff>
    </xdr:from>
    <xdr:to>
      <xdr:col>10</xdr:col>
      <xdr:colOff>209175</xdr:colOff>
      <xdr:row>40</xdr:row>
      <xdr:rowOff>18975</xdr:rowOff>
    </xdr:to>
    <xdr:sp macro="" textlink="">
      <xdr:nvSpPr>
        <xdr:cNvPr id="6" name="5 Rectángulo redondeado"/>
        <xdr:cNvSpPr/>
      </xdr:nvSpPr>
      <xdr:spPr>
        <a:xfrm>
          <a:off x="838200" y="87344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9525</xdr:rowOff>
    </xdr:from>
    <xdr:to>
      <xdr:col>10</xdr:col>
      <xdr:colOff>199649</xdr:colOff>
      <xdr:row>53</xdr:row>
      <xdr:rowOff>142875</xdr:rowOff>
    </xdr:to>
    <xdr:sp macro="" textlink="">
      <xdr:nvSpPr>
        <xdr:cNvPr id="7" name="6 Rectángulo redondeado"/>
        <xdr:cNvSpPr/>
      </xdr:nvSpPr>
      <xdr:spPr>
        <a:xfrm>
          <a:off x="828674" y="12030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64</xdr:row>
      <xdr:rowOff>19050</xdr:rowOff>
    </xdr:from>
    <xdr:to>
      <xdr:col>10</xdr:col>
      <xdr:colOff>228225</xdr:colOff>
      <xdr:row>65</xdr:row>
      <xdr:rowOff>152400</xdr:rowOff>
    </xdr:to>
    <xdr:sp macro="" textlink="">
      <xdr:nvSpPr>
        <xdr:cNvPr id="8" name="7 Rectángulo redondeado"/>
        <xdr:cNvSpPr/>
      </xdr:nvSpPr>
      <xdr:spPr>
        <a:xfrm>
          <a:off x="857250" y="14906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/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/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28575</xdr:rowOff>
    </xdr:from>
    <xdr:to>
      <xdr:col>10</xdr:col>
      <xdr:colOff>209175</xdr:colOff>
      <xdr:row>96</xdr:row>
      <xdr:rowOff>0</xdr:rowOff>
    </xdr:to>
    <xdr:sp macro="" textlink="">
      <xdr:nvSpPr>
        <xdr:cNvPr id="11" name="10 Rectángulo redondeado"/>
        <xdr:cNvSpPr/>
      </xdr:nvSpPr>
      <xdr:spPr>
        <a:xfrm>
          <a:off x="838200" y="22059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57150</xdr:rowOff>
    </xdr:from>
    <xdr:to>
      <xdr:col>10</xdr:col>
      <xdr:colOff>199650</xdr:colOff>
      <xdr:row>108</xdr:row>
      <xdr:rowOff>28575</xdr:rowOff>
    </xdr:to>
    <xdr:sp macro="" textlink="">
      <xdr:nvSpPr>
        <xdr:cNvPr id="12" name="11 Rectángulo redondeado"/>
        <xdr:cNvSpPr/>
      </xdr:nvSpPr>
      <xdr:spPr>
        <a:xfrm>
          <a:off x="828675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/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/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136</xdr:row>
      <xdr:rowOff>9525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5725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28575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47725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9525</xdr:colOff>
      <xdr:row>172</xdr:row>
      <xdr:rowOff>9525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47725" y="39433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9525</xdr:colOff>
      <xdr:row>186</xdr:row>
      <xdr:rowOff>38100</xdr:rowOff>
    </xdr:from>
    <xdr:ext cx="11534400" cy="313200"/>
    <xdr:sp macro="" textlink="">
      <xdr:nvSpPr>
        <xdr:cNvPr id="18" name="17 Rectángulo redondeado"/>
        <xdr:cNvSpPr/>
      </xdr:nvSpPr>
      <xdr:spPr>
        <a:xfrm>
          <a:off x="847725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/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38100</xdr:rowOff>
    </xdr:from>
    <xdr:ext cx="11534400" cy="295275"/>
    <xdr:sp macro="" textlink="">
      <xdr:nvSpPr>
        <xdr:cNvPr id="20" name="19 Rectángulo redondeado"/>
        <xdr:cNvSpPr/>
      </xdr:nvSpPr>
      <xdr:spPr>
        <a:xfrm>
          <a:off x="847725" y="45281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0</xdr:col>
      <xdr:colOff>828675</xdr:colOff>
      <xdr:row>215</xdr:row>
      <xdr:rowOff>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2867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150</xdr:row>
      <xdr:rowOff>171450</xdr:rowOff>
    </xdr:from>
    <xdr:ext cx="11534400" cy="342900"/>
    <xdr:sp macro="" textlink="">
      <xdr:nvSpPr>
        <xdr:cNvPr id="22" name="21 Rectángulo redondeado"/>
        <xdr:cNvSpPr/>
      </xdr:nvSpPr>
      <xdr:spPr>
        <a:xfrm>
          <a:off x="838200" y="346138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Pais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Vasco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47625</xdr:rowOff>
    </xdr:from>
    <xdr:to>
      <xdr:col>10</xdr:col>
      <xdr:colOff>218698</xdr:colOff>
      <xdr:row>30</xdr:row>
      <xdr:rowOff>57150</xdr:rowOff>
    </xdr:to>
    <xdr:sp macro="" textlink="">
      <xdr:nvSpPr>
        <xdr:cNvPr id="5" name="4 Rectángulo redondeado"/>
        <xdr:cNvSpPr/>
      </xdr:nvSpPr>
      <xdr:spPr>
        <a:xfrm>
          <a:off x="847723" y="60674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38</xdr:row>
      <xdr:rowOff>28575</xdr:rowOff>
    </xdr:from>
    <xdr:to>
      <xdr:col>10</xdr:col>
      <xdr:colOff>218700</xdr:colOff>
      <xdr:row>39</xdr:row>
      <xdr:rowOff>161850</xdr:rowOff>
    </xdr:to>
    <xdr:sp macro="" textlink="">
      <xdr:nvSpPr>
        <xdr:cNvPr id="6" name="5 Rectángulo redondeado"/>
        <xdr:cNvSpPr/>
      </xdr:nvSpPr>
      <xdr:spPr>
        <a:xfrm>
          <a:off x="847725" y="87153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19049</xdr:colOff>
      <xdr:row>52</xdr:row>
      <xdr:rowOff>57150</xdr:rowOff>
    </xdr:from>
    <xdr:to>
      <xdr:col>10</xdr:col>
      <xdr:colOff>228224</xdr:colOff>
      <xdr:row>54</xdr:row>
      <xdr:rowOff>28575</xdr:rowOff>
    </xdr:to>
    <xdr:sp macro="" textlink="">
      <xdr:nvSpPr>
        <xdr:cNvPr id="7" name="6 Rectángulo redondeado"/>
        <xdr:cNvSpPr/>
      </xdr:nvSpPr>
      <xdr:spPr>
        <a:xfrm>
          <a:off x="857249" y="120777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63</xdr:row>
      <xdr:rowOff>142875</xdr:rowOff>
    </xdr:from>
    <xdr:to>
      <xdr:col>10</xdr:col>
      <xdr:colOff>256800</xdr:colOff>
      <xdr:row>65</xdr:row>
      <xdr:rowOff>85725</xdr:rowOff>
    </xdr:to>
    <xdr:sp macro="" textlink="">
      <xdr:nvSpPr>
        <xdr:cNvPr id="8" name="7 Rectángulo redondeado"/>
        <xdr:cNvSpPr/>
      </xdr:nvSpPr>
      <xdr:spPr>
        <a:xfrm>
          <a:off x="885825" y="14839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/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/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47625</xdr:colOff>
      <xdr:row>93</xdr:row>
      <xdr:rowOff>133350</xdr:rowOff>
    </xdr:from>
    <xdr:to>
      <xdr:col>10</xdr:col>
      <xdr:colOff>256800</xdr:colOff>
      <xdr:row>95</xdr:row>
      <xdr:rowOff>104775</xdr:rowOff>
    </xdr:to>
    <xdr:sp macro="" textlink="">
      <xdr:nvSpPr>
        <xdr:cNvPr id="11" name="10 Rectángulo redondeado"/>
        <xdr:cNvSpPr/>
      </xdr:nvSpPr>
      <xdr:spPr>
        <a:xfrm>
          <a:off x="885825" y="22002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57150</xdr:colOff>
      <xdr:row>106</xdr:row>
      <xdr:rowOff>47625</xdr:rowOff>
    </xdr:from>
    <xdr:to>
      <xdr:col>10</xdr:col>
      <xdr:colOff>266325</xdr:colOff>
      <xdr:row>108</xdr:row>
      <xdr:rowOff>19050</xdr:rowOff>
    </xdr:to>
    <xdr:sp macro="" textlink="">
      <xdr:nvSpPr>
        <xdr:cNvPr id="12" name="11 Rectángulo redondeado"/>
        <xdr:cNvSpPr/>
      </xdr:nvSpPr>
      <xdr:spPr>
        <a:xfrm>
          <a:off x="895350" y="249174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/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/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135</xdr:row>
      <xdr:rowOff>142875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57250" y="30784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160</xdr:row>
      <xdr:rowOff>171450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76300" y="366141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28575</xdr:colOff>
      <xdr:row>171</xdr:row>
      <xdr:rowOff>200025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66775" y="393763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38100</xdr:colOff>
      <xdr:row>186</xdr:row>
      <xdr:rowOff>47625</xdr:rowOff>
    </xdr:from>
    <xdr:ext cx="11534400" cy="313200"/>
    <xdr:sp macro="" textlink="">
      <xdr:nvSpPr>
        <xdr:cNvPr id="18" name="17 Rectángulo redondeado"/>
        <xdr:cNvSpPr/>
      </xdr:nvSpPr>
      <xdr:spPr>
        <a:xfrm>
          <a:off x="876300" y="423481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/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0</xdr:rowOff>
    </xdr:from>
    <xdr:ext cx="11534400" cy="295275"/>
    <xdr:sp macro="" textlink="">
      <xdr:nvSpPr>
        <xdr:cNvPr id="20" name="19 Rectángulo redondeado"/>
        <xdr:cNvSpPr/>
      </xdr:nvSpPr>
      <xdr:spPr>
        <a:xfrm>
          <a:off x="847725" y="45243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47625</xdr:colOff>
      <xdr:row>214</xdr:row>
      <xdr:rowOff>171450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85825" y="484727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28575</xdr:colOff>
      <xdr:row>151</xdr:row>
      <xdr:rowOff>9525</xdr:rowOff>
    </xdr:from>
    <xdr:ext cx="11534400" cy="342900"/>
    <xdr:sp macro="" textlink="">
      <xdr:nvSpPr>
        <xdr:cNvPr id="22" name="21 Rectángulo redondeado"/>
        <xdr:cNvSpPr/>
      </xdr:nvSpPr>
      <xdr:spPr>
        <a:xfrm>
          <a:off x="866775" y="346329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La Rioja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Andalucía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076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/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/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/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10</xdr:col>
      <xdr:colOff>209175</xdr:colOff>
      <xdr:row>65</xdr:row>
      <xdr:rowOff>133350</xdr:rowOff>
    </xdr:to>
    <xdr:sp macro="" textlink="">
      <xdr:nvSpPr>
        <xdr:cNvPr id="9" name="8 Rectángulo redondeado"/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10</xdr:col>
      <xdr:colOff>209175</xdr:colOff>
      <xdr:row>81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10</xdr:col>
      <xdr:colOff>209175</xdr:colOff>
      <xdr:row>85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64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10</xdr:col>
      <xdr:colOff>209175</xdr:colOff>
      <xdr:row>95</xdr:row>
      <xdr:rowOff>133350</xdr:rowOff>
    </xdr:to>
    <xdr:sp macro="" textlink="">
      <xdr:nvSpPr>
        <xdr:cNvPr id="12" name="11 Rectángulo redondeado"/>
        <xdr:cNvSpPr/>
      </xdr:nvSpPr>
      <xdr:spPr>
        <a:xfrm>
          <a:off x="838200" y="21478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10</xdr:col>
      <xdr:colOff>209175</xdr:colOff>
      <xdr:row>107</xdr:row>
      <xdr:rowOff>133350</xdr:rowOff>
    </xdr:to>
    <xdr:sp macro="" textlink="">
      <xdr:nvSpPr>
        <xdr:cNvPr id="13" name="12 Rectángulo redondeado"/>
        <xdr:cNvSpPr/>
      </xdr:nvSpPr>
      <xdr:spPr>
        <a:xfrm>
          <a:off x="838200" y="24317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117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1534400" cy="333375"/>
    <xdr:sp macro="" textlink="">
      <xdr:nvSpPr>
        <xdr:cNvPr id="23" name="22 Rectángulo redondeado"/>
        <xdr:cNvSpPr/>
      </xdr:nvSpPr>
      <xdr:spPr>
        <a:xfrm>
          <a:off x="838200" y="33575625"/>
          <a:ext cx="11534400" cy="3333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Aragón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/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/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53</xdr:row>
      <xdr:rowOff>0</xdr:rowOff>
    </xdr:from>
    <xdr:to>
      <xdr:col>10</xdr:col>
      <xdr:colOff>209174</xdr:colOff>
      <xdr:row>54</xdr:row>
      <xdr:rowOff>133350</xdr:rowOff>
    </xdr:to>
    <xdr:sp macro="" textlink="">
      <xdr:nvSpPr>
        <xdr:cNvPr id="8" name="7 Rectángulo redondeado"/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10</xdr:col>
      <xdr:colOff>209175</xdr:colOff>
      <xdr:row>66</xdr:row>
      <xdr:rowOff>133350</xdr:rowOff>
    </xdr:to>
    <xdr:sp macro="" textlink="">
      <xdr:nvSpPr>
        <xdr:cNvPr id="9" name="8 Rectángulo redondeado"/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10</xdr:col>
      <xdr:colOff>209175</xdr:colOff>
      <xdr:row>82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10</xdr:col>
      <xdr:colOff>209175</xdr:colOff>
      <xdr:row>86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10</xdr:col>
      <xdr:colOff>209175</xdr:colOff>
      <xdr:row>96</xdr:row>
      <xdr:rowOff>133350</xdr:rowOff>
    </xdr:to>
    <xdr:sp macro="" textlink="">
      <xdr:nvSpPr>
        <xdr:cNvPr id="12" name="11 Rectángulo redondeado"/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10</xdr:col>
      <xdr:colOff>209175</xdr:colOff>
      <xdr:row>108</xdr:row>
      <xdr:rowOff>133350</xdr:rowOff>
    </xdr:to>
    <xdr:sp macro="" textlink="">
      <xdr:nvSpPr>
        <xdr:cNvPr id="13" name="12 Rectángulo redondeado"/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118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</a:t>
          </a:r>
        </a:p>
      </xdr:txBody>
    </xdr:sp>
    <xdr:clientData/>
  </xdr:oneCellAnchor>
  <xdr:oneCellAnchor>
    <xdr:from>
      <xdr:col>1</xdr:col>
      <xdr:colOff>0</xdr:colOff>
      <xdr:row>122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889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38200" y="3637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38200" y="39576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38200" y="4233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9525</xdr:rowOff>
    </xdr:from>
    <xdr:ext cx="11534400" cy="342900"/>
    <xdr:sp macro="" textlink="">
      <xdr:nvSpPr>
        <xdr:cNvPr id="24" name="23 Rectángulo redondeado"/>
        <xdr:cNvSpPr/>
      </xdr:nvSpPr>
      <xdr:spPr>
        <a:xfrm>
          <a:off x="838200" y="33547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Principado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Asturias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/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/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/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10</xdr:col>
      <xdr:colOff>209175</xdr:colOff>
      <xdr:row>65</xdr:row>
      <xdr:rowOff>133350</xdr:rowOff>
    </xdr:to>
    <xdr:sp macro="" textlink="">
      <xdr:nvSpPr>
        <xdr:cNvPr id="9" name="8 Rectángulo redondeado"/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10</xdr:col>
      <xdr:colOff>209175</xdr:colOff>
      <xdr:row>81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10</xdr:col>
      <xdr:colOff>209175</xdr:colOff>
      <xdr:row>85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10</xdr:col>
      <xdr:colOff>209175</xdr:colOff>
      <xdr:row>95</xdr:row>
      <xdr:rowOff>133350</xdr:rowOff>
    </xdr:to>
    <xdr:sp macro="" textlink="">
      <xdr:nvSpPr>
        <xdr:cNvPr id="12" name="11 Rectángulo redondeado"/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10</xdr:col>
      <xdr:colOff>209175</xdr:colOff>
      <xdr:row>107</xdr:row>
      <xdr:rowOff>133350</xdr:rowOff>
    </xdr:to>
    <xdr:sp macro="" textlink="">
      <xdr:nvSpPr>
        <xdr:cNvPr id="13" name="12 Rectángulo redondeado"/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117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889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38200" y="3637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38200" y="39576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38200" y="4233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9525</xdr:rowOff>
    </xdr:from>
    <xdr:ext cx="11534400" cy="342900"/>
    <xdr:sp macro="" textlink="">
      <xdr:nvSpPr>
        <xdr:cNvPr id="25" name="24 Rectángulo redondeado"/>
        <xdr:cNvSpPr/>
      </xdr:nvSpPr>
      <xdr:spPr>
        <a:xfrm>
          <a:off x="838200" y="33547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Illes Balears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0</xdr:col>
      <xdr:colOff>819148</xdr:colOff>
      <xdr:row>25</xdr:row>
      <xdr:rowOff>123825</xdr:rowOff>
    </xdr:from>
    <xdr:to>
      <xdr:col>10</xdr:col>
      <xdr:colOff>190123</xdr:colOff>
      <xdr:row>29</xdr:row>
      <xdr:rowOff>133350</xdr:rowOff>
    </xdr:to>
    <xdr:sp macro="" textlink="">
      <xdr:nvSpPr>
        <xdr:cNvPr id="6" name="5 Rectángulo redondeado"/>
        <xdr:cNvSpPr/>
      </xdr:nvSpPr>
      <xdr:spPr>
        <a:xfrm>
          <a:off x="819148" y="59817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28575</xdr:rowOff>
    </xdr:from>
    <xdr:to>
      <xdr:col>10</xdr:col>
      <xdr:colOff>228225</xdr:colOff>
      <xdr:row>39</xdr:row>
      <xdr:rowOff>161850</xdr:rowOff>
    </xdr:to>
    <xdr:sp macro="" textlink="">
      <xdr:nvSpPr>
        <xdr:cNvPr id="7" name="6 Rectángulo redondeado"/>
        <xdr:cNvSpPr/>
      </xdr:nvSpPr>
      <xdr:spPr>
        <a:xfrm>
          <a:off x="857250" y="87153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47624</xdr:colOff>
      <xdr:row>52</xdr:row>
      <xdr:rowOff>57150</xdr:rowOff>
    </xdr:from>
    <xdr:to>
      <xdr:col>10</xdr:col>
      <xdr:colOff>256799</xdr:colOff>
      <xdr:row>54</xdr:row>
      <xdr:rowOff>28575</xdr:rowOff>
    </xdr:to>
    <xdr:sp macro="" textlink="">
      <xdr:nvSpPr>
        <xdr:cNvPr id="8" name="7 Rectángulo redondeado"/>
        <xdr:cNvSpPr/>
      </xdr:nvSpPr>
      <xdr:spPr>
        <a:xfrm>
          <a:off x="885824" y="120777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28575</xdr:colOff>
      <xdr:row>64</xdr:row>
      <xdr:rowOff>47625</xdr:rowOff>
    </xdr:from>
    <xdr:to>
      <xdr:col>10</xdr:col>
      <xdr:colOff>237750</xdr:colOff>
      <xdr:row>66</xdr:row>
      <xdr:rowOff>19050</xdr:rowOff>
    </xdr:to>
    <xdr:sp macro="" textlink="">
      <xdr:nvSpPr>
        <xdr:cNvPr id="9" name="8 Rectángulo redondeado"/>
        <xdr:cNvSpPr/>
      </xdr:nvSpPr>
      <xdr:spPr>
        <a:xfrm>
          <a:off x="866775" y="14935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0</xdr:rowOff>
    </xdr:from>
    <xdr:to>
      <xdr:col>10</xdr:col>
      <xdr:colOff>228225</xdr:colOff>
      <xdr:row>95</xdr:row>
      <xdr:rowOff>133350</xdr:rowOff>
    </xdr:to>
    <xdr:sp macro="" textlink="">
      <xdr:nvSpPr>
        <xdr:cNvPr id="12" name="11 Rectángulo redondeado"/>
        <xdr:cNvSpPr/>
      </xdr:nvSpPr>
      <xdr:spPr>
        <a:xfrm>
          <a:off x="857250" y="22031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106</xdr:row>
      <xdr:rowOff>57150</xdr:rowOff>
    </xdr:from>
    <xdr:to>
      <xdr:col>10</xdr:col>
      <xdr:colOff>228225</xdr:colOff>
      <xdr:row>108</xdr:row>
      <xdr:rowOff>28575</xdr:rowOff>
    </xdr:to>
    <xdr:sp macro="" textlink="">
      <xdr:nvSpPr>
        <xdr:cNvPr id="13" name="12 Rectángulo redondeado"/>
        <xdr:cNvSpPr/>
      </xdr:nvSpPr>
      <xdr:spPr>
        <a:xfrm>
          <a:off x="857250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136</xdr:row>
      <xdr:rowOff>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76300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66675</xdr:colOff>
      <xdr:row>161</xdr:row>
      <xdr:rowOff>95250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904875" y="36718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809625</xdr:colOff>
      <xdr:row>172</xdr:row>
      <xdr:rowOff>28575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09625" y="39452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oneCellAnchor>
  <xdr:oneCellAnchor>
    <xdr:from>
      <xdr:col>1</xdr:col>
      <xdr:colOff>9525</xdr:colOff>
      <xdr:row>185</xdr:row>
      <xdr:rowOff>133350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47725" y="42271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38100</xdr:colOff>
      <xdr:row>201</xdr:row>
      <xdr:rowOff>28575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76300" y="45272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1</xdr:col>
      <xdr:colOff>28575</xdr:colOff>
      <xdr:row>215</xdr:row>
      <xdr:rowOff>66675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66775" y="48548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57150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38200" y="3468052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Canarias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38098</xdr:colOff>
      <xdr:row>26</xdr:row>
      <xdr:rowOff>0</xdr:rowOff>
    </xdr:from>
    <xdr:to>
      <xdr:col>10</xdr:col>
      <xdr:colOff>247273</xdr:colOff>
      <xdr:row>30</xdr:row>
      <xdr:rowOff>9525</xdr:rowOff>
    </xdr:to>
    <xdr:sp macro="" textlink="">
      <xdr:nvSpPr>
        <xdr:cNvPr id="6" name="5 Rectángulo redondeado"/>
        <xdr:cNvSpPr/>
      </xdr:nvSpPr>
      <xdr:spPr>
        <a:xfrm>
          <a:off x="876298" y="60198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800100</xdr:colOff>
      <xdr:row>38</xdr:row>
      <xdr:rowOff>104775</xdr:rowOff>
    </xdr:from>
    <xdr:to>
      <xdr:col>10</xdr:col>
      <xdr:colOff>171075</xdr:colOff>
      <xdr:row>40</xdr:row>
      <xdr:rowOff>76125</xdr:rowOff>
    </xdr:to>
    <xdr:sp macro="" textlink="">
      <xdr:nvSpPr>
        <xdr:cNvPr id="7" name="6 Rectángulo redondeado"/>
        <xdr:cNvSpPr/>
      </xdr:nvSpPr>
      <xdr:spPr>
        <a:xfrm>
          <a:off x="800100" y="87915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38099</xdr:colOff>
      <xdr:row>52</xdr:row>
      <xdr:rowOff>19050</xdr:rowOff>
    </xdr:from>
    <xdr:to>
      <xdr:col>10</xdr:col>
      <xdr:colOff>247274</xdr:colOff>
      <xdr:row>53</xdr:row>
      <xdr:rowOff>152400</xdr:rowOff>
    </xdr:to>
    <xdr:sp macro="" textlink="">
      <xdr:nvSpPr>
        <xdr:cNvPr id="8" name="7 Rectángulo redondeado"/>
        <xdr:cNvSpPr/>
      </xdr:nvSpPr>
      <xdr:spPr>
        <a:xfrm>
          <a:off x="876299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63</xdr:row>
      <xdr:rowOff>171450</xdr:rowOff>
    </xdr:from>
    <xdr:to>
      <xdr:col>10</xdr:col>
      <xdr:colOff>199650</xdr:colOff>
      <xdr:row>65</xdr:row>
      <xdr:rowOff>114300</xdr:rowOff>
    </xdr:to>
    <xdr:sp macro="" textlink="">
      <xdr:nvSpPr>
        <xdr:cNvPr id="9" name="8 Rectángulo redondeado"/>
        <xdr:cNvSpPr/>
      </xdr:nvSpPr>
      <xdr:spPr>
        <a:xfrm>
          <a:off x="828675" y="14868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Ingresados directamente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93</xdr:row>
      <xdr:rowOff>152400</xdr:rowOff>
    </xdr:from>
    <xdr:to>
      <xdr:col>10</xdr:col>
      <xdr:colOff>209175</xdr:colOff>
      <xdr:row>95</xdr:row>
      <xdr:rowOff>123825</xdr:rowOff>
    </xdr:to>
    <xdr:sp macro="" textlink="">
      <xdr:nvSpPr>
        <xdr:cNvPr id="12" name="11 Rectángulo redondeado"/>
        <xdr:cNvSpPr/>
      </xdr:nvSpPr>
      <xdr:spPr>
        <a:xfrm>
          <a:off x="838200" y="22021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106</xdr:row>
      <xdr:rowOff>0</xdr:rowOff>
    </xdr:from>
    <xdr:to>
      <xdr:col>10</xdr:col>
      <xdr:colOff>190125</xdr:colOff>
      <xdr:row>107</xdr:row>
      <xdr:rowOff>133350</xdr:rowOff>
    </xdr:to>
    <xdr:sp macro="" textlink="">
      <xdr:nvSpPr>
        <xdr:cNvPr id="13" name="12 Rectángulo redondeado"/>
        <xdr:cNvSpPr/>
      </xdr:nvSpPr>
      <xdr:spPr>
        <a:xfrm>
          <a:off x="819150" y="248697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28575</xdr:colOff>
      <xdr:row>136</xdr:row>
      <xdr:rowOff>0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66775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161</xdr:row>
      <xdr:rowOff>19050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19150" y="36642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38100</xdr:colOff>
      <xdr:row>172</xdr:row>
      <xdr:rowOff>28575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76300" y="39452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9525</xdr:colOff>
      <xdr:row>186</xdr:row>
      <xdr:rowOff>19050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47725" y="423195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819150</xdr:colOff>
      <xdr:row>200</xdr:row>
      <xdr:rowOff>133350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19150" y="4519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38100</xdr:colOff>
      <xdr:row>214</xdr:row>
      <xdr:rowOff>161925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76300" y="48463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151</xdr:row>
      <xdr:rowOff>38100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28675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Cantabria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38098</xdr:colOff>
      <xdr:row>26</xdr:row>
      <xdr:rowOff>85725</xdr:rowOff>
    </xdr:from>
    <xdr:to>
      <xdr:col>10</xdr:col>
      <xdr:colOff>247273</xdr:colOff>
      <xdr:row>30</xdr:row>
      <xdr:rowOff>95250</xdr:rowOff>
    </xdr:to>
    <xdr:sp macro="" textlink="">
      <xdr:nvSpPr>
        <xdr:cNvPr id="6" name="5 Rectángulo redondeado"/>
        <xdr:cNvSpPr/>
      </xdr:nvSpPr>
      <xdr:spPr>
        <a:xfrm>
          <a:off x="876298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38</xdr:row>
      <xdr:rowOff>38100</xdr:rowOff>
    </xdr:from>
    <xdr:to>
      <xdr:col>10</xdr:col>
      <xdr:colOff>237750</xdr:colOff>
      <xdr:row>40</xdr:row>
      <xdr:rowOff>9450</xdr:rowOff>
    </xdr:to>
    <xdr:sp macro="" textlink="">
      <xdr:nvSpPr>
        <xdr:cNvPr id="7" name="6 Rectángulo redondeado"/>
        <xdr:cNvSpPr/>
      </xdr:nvSpPr>
      <xdr:spPr>
        <a:xfrm>
          <a:off x="866775" y="872490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819149</xdr:colOff>
      <xdr:row>52</xdr:row>
      <xdr:rowOff>76200</xdr:rowOff>
    </xdr:from>
    <xdr:to>
      <xdr:col>10</xdr:col>
      <xdr:colOff>190124</xdr:colOff>
      <xdr:row>54</xdr:row>
      <xdr:rowOff>47625</xdr:rowOff>
    </xdr:to>
    <xdr:sp macro="" textlink="">
      <xdr:nvSpPr>
        <xdr:cNvPr id="8" name="7 Rectángulo redondeado"/>
        <xdr:cNvSpPr/>
      </xdr:nvSpPr>
      <xdr:spPr>
        <a:xfrm>
          <a:off x="819149" y="12096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9525</xdr:rowOff>
    </xdr:from>
    <xdr:to>
      <xdr:col>10</xdr:col>
      <xdr:colOff>209175</xdr:colOff>
      <xdr:row>65</xdr:row>
      <xdr:rowOff>142875</xdr:rowOff>
    </xdr:to>
    <xdr:sp macro="" textlink="">
      <xdr:nvSpPr>
        <xdr:cNvPr id="9" name="8 Rectángulo redondeado"/>
        <xdr:cNvSpPr/>
      </xdr:nvSpPr>
      <xdr:spPr>
        <a:xfrm>
          <a:off x="838200" y="148971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76200</xdr:rowOff>
    </xdr:from>
    <xdr:to>
      <xdr:col>10</xdr:col>
      <xdr:colOff>228225</xdr:colOff>
      <xdr:row>96</xdr:row>
      <xdr:rowOff>47625</xdr:rowOff>
    </xdr:to>
    <xdr:sp macro="" textlink="">
      <xdr:nvSpPr>
        <xdr:cNvPr id="12" name="11 Rectángulo redondeado"/>
        <xdr:cNvSpPr/>
      </xdr:nvSpPr>
      <xdr:spPr>
        <a:xfrm>
          <a:off x="857250" y="2210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106</xdr:row>
      <xdr:rowOff>47625</xdr:rowOff>
    </xdr:from>
    <xdr:to>
      <xdr:col>10</xdr:col>
      <xdr:colOff>228225</xdr:colOff>
      <xdr:row>108</xdr:row>
      <xdr:rowOff>19050</xdr:rowOff>
    </xdr:to>
    <xdr:sp macro="" textlink="">
      <xdr:nvSpPr>
        <xdr:cNvPr id="13" name="12 Rectángulo redondeado"/>
        <xdr:cNvSpPr/>
      </xdr:nvSpPr>
      <xdr:spPr>
        <a:xfrm>
          <a:off x="857250" y="249174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47625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47725" y="30851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76200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38200" y="36699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809625</xdr:colOff>
      <xdr:row>171</xdr:row>
      <xdr:rowOff>228600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09625" y="39404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19050</xdr:colOff>
      <xdr:row>186</xdr:row>
      <xdr:rowOff>95250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57250" y="423957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57250" y="45243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38200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151</xdr:row>
      <xdr:rowOff>47625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47725" y="346710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Castilla y León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19048</xdr:colOff>
      <xdr:row>26</xdr:row>
      <xdr:rowOff>85725</xdr:rowOff>
    </xdr:from>
    <xdr:to>
      <xdr:col>10</xdr:col>
      <xdr:colOff>228223</xdr:colOff>
      <xdr:row>30</xdr:row>
      <xdr:rowOff>95250</xdr:rowOff>
    </xdr:to>
    <xdr:sp macro="" textlink="">
      <xdr:nvSpPr>
        <xdr:cNvPr id="6" name="5 Rectángulo redondeado"/>
        <xdr:cNvSpPr/>
      </xdr:nvSpPr>
      <xdr:spPr>
        <a:xfrm>
          <a:off x="857248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10</xdr:col>
      <xdr:colOff>209175</xdr:colOff>
      <xdr:row>39</xdr:row>
      <xdr:rowOff>133275</xdr:rowOff>
    </xdr:to>
    <xdr:sp macro="" textlink="">
      <xdr:nvSpPr>
        <xdr:cNvPr id="7" name="6 Rectángulo redondeado"/>
        <xdr:cNvSpPr/>
      </xdr:nvSpPr>
      <xdr:spPr>
        <a:xfrm>
          <a:off x="838200" y="868680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9524</xdr:colOff>
      <xdr:row>52</xdr:row>
      <xdr:rowOff>38100</xdr:rowOff>
    </xdr:from>
    <xdr:to>
      <xdr:col>10</xdr:col>
      <xdr:colOff>218699</xdr:colOff>
      <xdr:row>54</xdr:row>
      <xdr:rowOff>9525</xdr:rowOff>
    </xdr:to>
    <xdr:sp macro="" textlink="">
      <xdr:nvSpPr>
        <xdr:cNvPr id="8" name="7 Rectángulo redondeado"/>
        <xdr:cNvSpPr/>
      </xdr:nvSpPr>
      <xdr:spPr>
        <a:xfrm>
          <a:off x="847724" y="12058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64</xdr:row>
      <xdr:rowOff>28575</xdr:rowOff>
    </xdr:from>
    <xdr:to>
      <xdr:col>10</xdr:col>
      <xdr:colOff>199650</xdr:colOff>
      <xdr:row>66</xdr:row>
      <xdr:rowOff>0</xdr:rowOff>
    </xdr:to>
    <xdr:sp macro="" textlink="">
      <xdr:nvSpPr>
        <xdr:cNvPr id="9" name="8 Rectángulo redondeado"/>
        <xdr:cNvSpPr/>
      </xdr:nvSpPr>
      <xdr:spPr>
        <a:xfrm>
          <a:off x="828675" y="14916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819150</xdr:colOff>
      <xdr:row>94</xdr:row>
      <xdr:rowOff>47625</xdr:rowOff>
    </xdr:from>
    <xdr:to>
      <xdr:col>10</xdr:col>
      <xdr:colOff>190125</xdr:colOff>
      <xdr:row>96</xdr:row>
      <xdr:rowOff>19050</xdr:rowOff>
    </xdr:to>
    <xdr:sp macro="" textlink="">
      <xdr:nvSpPr>
        <xdr:cNvPr id="12" name="11 Rectángulo redondeado"/>
        <xdr:cNvSpPr/>
      </xdr:nvSpPr>
      <xdr:spPr>
        <a:xfrm>
          <a:off x="819150" y="22078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9525</xdr:colOff>
      <xdr:row>106</xdr:row>
      <xdr:rowOff>19050</xdr:rowOff>
    </xdr:from>
    <xdr:to>
      <xdr:col>10</xdr:col>
      <xdr:colOff>218700</xdr:colOff>
      <xdr:row>107</xdr:row>
      <xdr:rowOff>152400</xdr:rowOff>
    </xdr:to>
    <xdr:sp macro="" textlink="">
      <xdr:nvSpPr>
        <xdr:cNvPr id="13" name="12 Rectángulo redondeado"/>
        <xdr:cNvSpPr/>
      </xdr:nvSpPr>
      <xdr:spPr>
        <a:xfrm>
          <a:off x="847725" y="24888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9525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1915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47625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47725" y="36671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28575</xdr:colOff>
      <xdr:row>171</xdr:row>
      <xdr:rowOff>238125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66775" y="39414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38100</xdr:colOff>
      <xdr:row>186</xdr:row>
      <xdr:rowOff>38100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76300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28575</xdr:rowOff>
    </xdr:from>
    <xdr:to>
      <xdr:col>10</xdr:col>
      <xdr:colOff>209175</xdr:colOff>
      <xdr:row>191</xdr:row>
      <xdr:rowOff>0</xdr:rowOff>
    </xdr:to>
    <xdr:sp macro="" textlink="">
      <xdr:nvSpPr>
        <xdr:cNvPr id="20" name="19 Rectángulo redondeado"/>
        <xdr:cNvSpPr/>
      </xdr:nvSpPr>
      <xdr:spPr>
        <a:xfrm>
          <a:off x="838200" y="42814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19050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57250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28575</xdr:colOff>
      <xdr:row>215</xdr:row>
      <xdr:rowOff>19050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66775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150</xdr:row>
      <xdr:rowOff>152400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28675" y="345948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Castilla La Mancha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/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66675</xdr:rowOff>
    </xdr:from>
    <xdr:to>
      <xdr:col>10</xdr:col>
      <xdr:colOff>218698</xdr:colOff>
      <xdr:row>30</xdr:row>
      <xdr:rowOff>76200</xdr:rowOff>
    </xdr:to>
    <xdr:sp macro="" textlink="">
      <xdr:nvSpPr>
        <xdr:cNvPr id="6" name="5 Rectángulo redondeado"/>
        <xdr:cNvSpPr/>
      </xdr:nvSpPr>
      <xdr:spPr>
        <a:xfrm>
          <a:off x="847723" y="60864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19050</xdr:rowOff>
    </xdr:from>
    <xdr:to>
      <xdr:col>10</xdr:col>
      <xdr:colOff>228225</xdr:colOff>
      <xdr:row>39</xdr:row>
      <xdr:rowOff>152325</xdr:rowOff>
    </xdr:to>
    <xdr:sp macro="" textlink="">
      <xdr:nvSpPr>
        <xdr:cNvPr id="7" name="6 Rectángulo redondeado"/>
        <xdr:cNvSpPr/>
      </xdr:nvSpPr>
      <xdr:spPr>
        <a:xfrm>
          <a:off x="857250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/>
        <xdr:cNvSpPr/>
      </xdr:nvSpPr>
      <xdr:spPr>
        <a:xfrm>
          <a:off x="838199" y="12020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800100</xdr:colOff>
      <xdr:row>63</xdr:row>
      <xdr:rowOff>171450</xdr:rowOff>
    </xdr:from>
    <xdr:to>
      <xdr:col>10</xdr:col>
      <xdr:colOff>171075</xdr:colOff>
      <xdr:row>65</xdr:row>
      <xdr:rowOff>114300</xdr:rowOff>
    </xdr:to>
    <xdr:sp macro="" textlink="">
      <xdr:nvSpPr>
        <xdr:cNvPr id="9" name="8 Rectángulo redondeado"/>
        <xdr:cNvSpPr/>
      </xdr:nvSpPr>
      <xdr:spPr>
        <a:xfrm>
          <a:off x="800100" y="14868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/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/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828675</xdr:colOff>
      <xdr:row>94</xdr:row>
      <xdr:rowOff>9525</xdr:rowOff>
    </xdr:from>
    <xdr:to>
      <xdr:col>10</xdr:col>
      <xdr:colOff>199650</xdr:colOff>
      <xdr:row>95</xdr:row>
      <xdr:rowOff>142875</xdr:rowOff>
    </xdr:to>
    <xdr:sp macro="" textlink="">
      <xdr:nvSpPr>
        <xdr:cNvPr id="12" name="11 Rectángulo redondeado"/>
        <xdr:cNvSpPr/>
      </xdr:nvSpPr>
      <xdr:spPr>
        <a:xfrm>
          <a:off x="828675" y="22040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57150</xdr:rowOff>
    </xdr:from>
    <xdr:to>
      <xdr:col>10</xdr:col>
      <xdr:colOff>199650</xdr:colOff>
      <xdr:row>108</xdr:row>
      <xdr:rowOff>28575</xdr:rowOff>
    </xdr:to>
    <xdr:sp macro="" textlink="">
      <xdr:nvSpPr>
        <xdr:cNvPr id="13" name="12 Rectángulo redondeado"/>
        <xdr:cNvSpPr/>
      </xdr:nvSpPr>
      <xdr:spPr>
        <a:xfrm>
          <a:off x="828675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/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/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28575</xdr:rowOff>
    </xdr:from>
    <xdr:ext cx="11534400" cy="295275"/>
    <xdr:sp macro="" textlink="">
      <xdr:nvSpPr>
        <xdr:cNvPr id="16" name="15 Rectángulo redondeado"/>
        <xdr:cNvSpPr/>
      </xdr:nvSpPr>
      <xdr:spPr>
        <a:xfrm>
          <a:off x="819150" y="30832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66675</xdr:rowOff>
    </xdr:from>
    <xdr:ext cx="11534400" cy="295275"/>
    <xdr:sp macro="" textlink="">
      <xdr:nvSpPr>
        <xdr:cNvPr id="17" name="16 Rectángulo redondeado"/>
        <xdr:cNvSpPr/>
      </xdr:nvSpPr>
      <xdr:spPr>
        <a:xfrm>
          <a:off x="857250" y="36690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38100</xdr:colOff>
      <xdr:row>171</xdr:row>
      <xdr:rowOff>238125</xdr:rowOff>
    </xdr:from>
    <xdr:ext cx="11534400" cy="295275"/>
    <xdr:sp macro="" textlink="">
      <xdr:nvSpPr>
        <xdr:cNvPr id="18" name="17 Rectángulo redondeado"/>
        <xdr:cNvSpPr/>
      </xdr:nvSpPr>
      <xdr:spPr>
        <a:xfrm>
          <a:off x="876300" y="39414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19050</xdr:colOff>
      <xdr:row>186</xdr:row>
      <xdr:rowOff>66675</xdr:rowOff>
    </xdr:from>
    <xdr:ext cx="11534400" cy="313200"/>
    <xdr:sp macro="" textlink="">
      <xdr:nvSpPr>
        <xdr:cNvPr id="19" name="18 Rectángulo redondeado"/>
        <xdr:cNvSpPr/>
      </xdr:nvSpPr>
      <xdr:spPr>
        <a:xfrm>
          <a:off x="857250" y="4236720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/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28575</xdr:colOff>
      <xdr:row>201</xdr:row>
      <xdr:rowOff>19050</xdr:rowOff>
    </xdr:from>
    <xdr:ext cx="11534400" cy="295275"/>
    <xdr:sp macro="" textlink="">
      <xdr:nvSpPr>
        <xdr:cNvPr id="21" name="20 Rectángulo redondeado"/>
        <xdr:cNvSpPr/>
      </xdr:nvSpPr>
      <xdr:spPr>
        <a:xfrm>
          <a:off x="866775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38100</xdr:colOff>
      <xdr:row>215</xdr:row>
      <xdr:rowOff>19050</xdr:rowOff>
    </xdr:from>
    <xdr:ext cx="11534400" cy="295275"/>
    <xdr:sp macro="" textlink="">
      <xdr:nvSpPr>
        <xdr:cNvPr id="22" name="21 Rectángulo redondeado"/>
        <xdr:cNvSpPr/>
      </xdr:nvSpPr>
      <xdr:spPr>
        <a:xfrm>
          <a:off x="876300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151</xdr:row>
      <xdr:rowOff>66675</xdr:rowOff>
    </xdr:from>
    <xdr:ext cx="11534400" cy="342900"/>
    <xdr:sp macro="" textlink="">
      <xdr:nvSpPr>
        <xdr:cNvPr id="23" name="22 Rectángulo redondeado"/>
        <xdr:cNvSpPr/>
      </xdr:nvSpPr>
      <xdr:spPr>
        <a:xfrm>
          <a:off x="828675" y="34690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8"/>
  <sheetViews>
    <sheetView tabSelected="1" workbookViewId="0"/>
  </sheetViews>
  <sheetFormatPr baseColWidth="10" defaultRowHeight="15" x14ac:dyDescent="0.25"/>
  <cols>
    <col min="1" max="21" width="11" style="1"/>
    <col min="22" max="22" width="7.5" style="1" customWidth="1"/>
    <col min="23" max="16384" width="11" style="1"/>
  </cols>
  <sheetData>
    <row r="2" spans="2:19" ht="15.75" x14ac:dyDescent="0.25">
      <c r="C2" s="2"/>
    </row>
    <row r="3" spans="2:19" ht="15.75" x14ac:dyDescent="0.25">
      <c r="C3" s="2"/>
    </row>
    <row r="4" spans="2:19" ht="15.75" x14ac:dyDescent="0.25">
      <c r="C4" s="2"/>
    </row>
    <row r="5" spans="2:19" ht="15.75" x14ac:dyDescent="0.25">
      <c r="C5" s="2"/>
    </row>
    <row r="6" spans="2:19" ht="15.75" x14ac:dyDescent="0.25">
      <c r="C6" s="2"/>
    </row>
    <row r="7" spans="2:19" ht="15.75" x14ac:dyDescent="0.25">
      <c r="C7" s="2"/>
    </row>
    <row r="8" spans="2:19" ht="15.75" x14ac:dyDescent="0.25">
      <c r="C8" s="2"/>
    </row>
    <row r="9" spans="2:19" ht="18.75" customHeight="1" x14ac:dyDescent="0.25">
      <c r="B9" s="27" t="s">
        <v>102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3" spans="2:19" ht="15.75" thickBot="1" x14ac:dyDescent="0.3"/>
    <row r="14" spans="2:19" s="3" customFormat="1" ht="30" customHeight="1" thickTop="1" thickBot="1" x14ac:dyDescent="0.25">
      <c r="C14" s="24" t="s">
        <v>0</v>
      </c>
      <c r="D14" s="25"/>
      <c r="E14" s="25"/>
      <c r="F14" s="25"/>
      <c r="G14" s="25"/>
      <c r="H14" s="26"/>
      <c r="L14" s="24" t="s">
        <v>1</v>
      </c>
      <c r="M14" s="25"/>
      <c r="N14" s="25"/>
      <c r="O14" s="25"/>
      <c r="P14" s="25"/>
      <c r="Q14" s="26"/>
    </row>
    <row r="15" spans="2:19" s="3" customFormat="1" ht="15" customHeight="1" thickTop="1" thickBot="1" x14ac:dyDescent="0.3">
      <c r="C15" s="1"/>
      <c r="D15" s="1"/>
      <c r="E15" s="1"/>
      <c r="L15" s="1"/>
      <c r="M15" s="1"/>
    </row>
    <row r="16" spans="2:19" s="3" customFormat="1" ht="30" customHeight="1" thickTop="1" thickBot="1" x14ac:dyDescent="0.25">
      <c r="C16" s="24" t="s">
        <v>2</v>
      </c>
      <c r="D16" s="25"/>
      <c r="E16" s="25"/>
      <c r="F16" s="25"/>
      <c r="G16" s="25"/>
      <c r="H16" s="26"/>
      <c r="L16" s="24" t="s">
        <v>3</v>
      </c>
      <c r="M16" s="25"/>
      <c r="N16" s="25"/>
      <c r="O16" s="25"/>
      <c r="P16" s="25"/>
      <c r="Q16" s="26"/>
    </row>
    <row r="17" spans="3:20" s="3" customFormat="1" ht="15" customHeight="1" thickTop="1" thickBot="1" x14ac:dyDescent="0.3">
      <c r="D17" s="1"/>
      <c r="E17" s="1"/>
      <c r="M17" s="1"/>
    </row>
    <row r="18" spans="3:20" s="3" customFormat="1" ht="30" customHeight="1" thickTop="1" thickBot="1" x14ac:dyDescent="0.25">
      <c r="C18" s="24" t="s">
        <v>4</v>
      </c>
      <c r="D18" s="25"/>
      <c r="E18" s="25"/>
      <c r="F18" s="25"/>
      <c r="G18" s="25"/>
      <c r="H18" s="26"/>
      <c r="L18" s="24" t="s">
        <v>5</v>
      </c>
      <c r="M18" s="25"/>
      <c r="N18" s="25"/>
      <c r="O18" s="25"/>
      <c r="P18" s="25"/>
      <c r="Q18" s="26"/>
    </row>
    <row r="19" spans="3:20" s="3" customFormat="1" ht="15" customHeight="1" thickTop="1" thickBot="1" x14ac:dyDescent="0.3">
      <c r="D19" s="1"/>
      <c r="E19" s="1"/>
      <c r="M19" s="1"/>
    </row>
    <row r="20" spans="3:20" s="3" customFormat="1" ht="30" customHeight="1" thickTop="1" thickBot="1" x14ac:dyDescent="0.25">
      <c r="C20" s="24" t="s">
        <v>6</v>
      </c>
      <c r="D20" s="25"/>
      <c r="E20" s="25"/>
      <c r="F20" s="25"/>
      <c r="G20" s="25"/>
      <c r="H20" s="26"/>
      <c r="L20" s="24" t="s">
        <v>7</v>
      </c>
      <c r="M20" s="25"/>
      <c r="N20" s="25"/>
      <c r="O20" s="25"/>
      <c r="P20" s="25"/>
      <c r="Q20" s="26"/>
    </row>
    <row r="21" spans="3:20" s="3" customFormat="1" ht="15" customHeight="1" thickTop="1" thickBot="1" x14ac:dyDescent="0.3">
      <c r="C21" s="1"/>
      <c r="D21" s="1"/>
      <c r="E21" s="1"/>
      <c r="M21" s="1"/>
      <c r="T21" s="1"/>
    </row>
    <row r="22" spans="3:20" s="3" customFormat="1" ht="30" customHeight="1" thickTop="1" thickBot="1" x14ac:dyDescent="0.25">
      <c r="C22" s="24" t="s">
        <v>8</v>
      </c>
      <c r="D22" s="25"/>
      <c r="E22" s="25"/>
      <c r="F22" s="25"/>
      <c r="G22" s="25"/>
      <c r="H22" s="26"/>
      <c r="L22" s="24" t="s">
        <v>9</v>
      </c>
      <c r="M22" s="25"/>
      <c r="N22" s="25"/>
      <c r="O22" s="25"/>
      <c r="P22" s="25"/>
      <c r="Q22" s="26"/>
    </row>
    <row r="23" spans="3:20" s="3" customFormat="1" ht="15" customHeight="1" thickTop="1" thickBot="1" x14ac:dyDescent="0.3">
      <c r="C23" s="1"/>
      <c r="D23" s="1"/>
      <c r="E23" s="1"/>
    </row>
    <row r="24" spans="3:20" s="3" customFormat="1" ht="30" customHeight="1" thickTop="1" thickBot="1" x14ac:dyDescent="0.25">
      <c r="C24" s="24" t="s">
        <v>10</v>
      </c>
      <c r="D24" s="25"/>
      <c r="E24" s="25"/>
      <c r="F24" s="25"/>
      <c r="G24" s="25"/>
      <c r="H24" s="26"/>
      <c r="L24" s="24" t="s">
        <v>11</v>
      </c>
      <c r="M24" s="25"/>
      <c r="N24" s="25"/>
      <c r="O24" s="25"/>
      <c r="P24" s="25"/>
      <c r="Q24" s="26"/>
    </row>
    <row r="25" spans="3:20" s="3" customFormat="1" ht="15" customHeight="1" thickTop="1" thickBot="1" x14ac:dyDescent="0.3">
      <c r="C25" s="1"/>
      <c r="D25" s="1"/>
      <c r="E25" s="1"/>
    </row>
    <row r="26" spans="3:20" s="3" customFormat="1" ht="30" customHeight="1" thickTop="1" thickBot="1" x14ac:dyDescent="0.25">
      <c r="C26" s="24" t="s">
        <v>12</v>
      </c>
      <c r="D26" s="25"/>
      <c r="E26" s="25"/>
      <c r="F26" s="25"/>
      <c r="G26" s="25"/>
      <c r="H26" s="26"/>
      <c r="L26" s="24" t="s">
        <v>13</v>
      </c>
      <c r="M26" s="25"/>
      <c r="N26" s="25"/>
      <c r="O26" s="25"/>
      <c r="P26" s="25"/>
      <c r="Q26" s="26"/>
    </row>
    <row r="27" spans="3:20" s="3" customFormat="1" ht="15" customHeight="1" thickTop="1" thickBot="1" x14ac:dyDescent="0.3">
      <c r="C27" s="1"/>
      <c r="D27" s="1"/>
      <c r="E27" s="1"/>
    </row>
    <row r="28" spans="3:20" s="3" customFormat="1" ht="30" customHeight="1" thickTop="1" thickBot="1" x14ac:dyDescent="0.25">
      <c r="C28" s="24" t="s">
        <v>14</v>
      </c>
      <c r="D28" s="25"/>
      <c r="E28" s="25"/>
      <c r="F28" s="25"/>
      <c r="G28" s="25"/>
      <c r="H28" s="26"/>
      <c r="L28" s="24" t="s">
        <v>15</v>
      </c>
      <c r="M28" s="25"/>
      <c r="N28" s="25"/>
      <c r="O28" s="25"/>
      <c r="P28" s="25"/>
      <c r="Q28" s="26"/>
    </row>
    <row r="29" spans="3:20" s="3" customFormat="1" ht="15" customHeight="1" thickTop="1" thickBot="1" x14ac:dyDescent="0.3">
      <c r="C29" s="1"/>
      <c r="D29" s="1"/>
      <c r="E29" s="1"/>
    </row>
    <row r="30" spans="3:20" s="3" customFormat="1" ht="30" customHeight="1" thickTop="1" thickBot="1" x14ac:dyDescent="0.25">
      <c r="C30" s="24" t="s">
        <v>16</v>
      </c>
      <c r="D30" s="25"/>
      <c r="E30" s="25"/>
      <c r="F30" s="25"/>
      <c r="G30" s="25"/>
      <c r="H30" s="26"/>
    </row>
    <row r="31" spans="3:20" s="3" customFormat="1" ht="15" customHeight="1" thickTop="1" x14ac:dyDescent="0.25">
      <c r="C31" s="1"/>
      <c r="D31" s="1"/>
      <c r="E31" s="1"/>
    </row>
    <row r="32" spans="3:20" s="3" customFormat="1" x14ac:dyDescent="0.25">
      <c r="D32" s="1"/>
      <c r="E32" s="1"/>
    </row>
    <row r="33" spans="5:5" s="3" customFormat="1" x14ac:dyDescent="0.25">
      <c r="E33" s="1"/>
    </row>
    <row r="34" spans="5:5" s="3" customFormat="1" x14ac:dyDescent="0.25">
      <c r="E34" s="1"/>
    </row>
    <row r="35" spans="5:5" s="3" customFormat="1" x14ac:dyDescent="0.25">
      <c r="E35" s="1"/>
    </row>
    <row r="36" spans="5:5" s="3" customFormat="1" x14ac:dyDescent="0.25">
      <c r="E36" s="1"/>
    </row>
    <row r="37" spans="5:5" s="3" customFormat="1" x14ac:dyDescent="0.25">
      <c r="E37" s="1"/>
    </row>
    <row r="38" spans="5:5" s="3" customFormat="1" x14ac:dyDescent="0.25">
      <c r="E38" s="1"/>
    </row>
  </sheetData>
  <mergeCells count="18">
    <mergeCell ref="C26:H26"/>
    <mergeCell ref="L26:Q26"/>
    <mergeCell ref="C28:H28"/>
    <mergeCell ref="L28:Q28"/>
    <mergeCell ref="C30:H30"/>
    <mergeCell ref="C20:H20"/>
    <mergeCell ref="L20:Q20"/>
    <mergeCell ref="C22:H22"/>
    <mergeCell ref="L22:Q22"/>
    <mergeCell ref="C24:H24"/>
    <mergeCell ref="L24:Q24"/>
    <mergeCell ref="C18:H18"/>
    <mergeCell ref="L18:Q18"/>
    <mergeCell ref="B9:S9"/>
    <mergeCell ref="C14:H14"/>
    <mergeCell ref="L14:Q14"/>
    <mergeCell ref="C16:H16"/>
    <mergeCell ref="L16:Q16"/>
  </mergeCells>
  <hyperlinks>
    <hyperlink ref="C14:H14" location="Andalucía!A1" display="Andalucía"/>
    <hyperlink ref="C16:H16" location="Aragón!A1" display="Aragón"/>
    <hyperlink ref="C18:H18" location="Asturias!A1" display="Principado de Asturias"/>
    <hyperlink ref="C20:H20" location="'Illes Balears'!A1" display="Balears, Illes"/>
    <hyperlink ref="C22:H22" location="Canarias!A1" display="Canarias"/>
    <hyperlink ref="C24:H24" location="Cantabria!A1" display="Cantabria"/>
    <hyperlink ref="C26:H26" location="'Castilla y León'!A1" display="Castilla y León"/>
    <hyperlink ref="C28:H28" location="'Castilla La Mancha'!A1" display="Castilla - La Mancha"/>
    <hyperlink ref="C30:H30" location="Cataluña!A1" display="Cataluña"/>
    <hyperlink ref="L14:Q14" location="'Com. Valenciana'!A1" display="Com. Valenciana"/>
    <hyperlink ref="L16:Q16" location="Extremadura!A1" display="Extremadura"/>
    <hyperlink ref="L18:Q18" location="Galicia!A1" display="Galicia"/>
    <hyperlink ref="L20:Q20" location="'Com. Madrid'!A1" display="Madrid, Comunidad de"/>
    <hyperlink ref="L22:Q22" location="'Región de Murcia'!A1" display="Murcia, Región de"/>
    <hyperlink ref="L24:Q24" location="Navarra!A1" display="Navarra, Comunidad Foral de"/>
    <hyperlink ref="L26:Q26" location="'Pais Vasco'!A1" display="País Vasco"/>
    <hyperlink ref="L28:Q28" location="'La Rioja'!A1" display="Rioja, La"/>
  </hyperlinks>
  <pageMargins left="0.7" right="0.7" top="0.75" bottom="0.75" header="0.3" footer="0.3"/>
  <pageSetup paperSize="9" orientation="landscape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5315</v>
      </c>
      <c r="D14" s="5">
        <v>4783</v>
      </c>
      <c r="E14" s="6">
        <f>IF(C14&gt;0,(D14-C14)/C14)</f>
        <v>-0.10009407337723425</v>
      </c>
    </row>
    <row r="15" spans="1:5" ht="20.100000000000001" customHeight="1" thickBot="1" x14ac:dyDescent="0.25">
      <c r="B15" s="4" t="s">
        <v>17</v>
      </c>
      <c r="C15" s="5">
        <v>5074</v>
      </c>
      <c r="D15" s="5">
        <v>4694</v>
      </c>
      <c r="E15" s="6">
        <f t="shared" ref="E15:E25" si="0">IF(C15&gt;0,(D15-C15)/C15)</f>
        <v>-7.4891604256996452E-2</v>
      </c>
    </row>
    <row r="16" spans="1:5" ht="20.100000000000001" customHeight="1" thickBot="1" x14ac:dyDescent="0.25">
      <c r="B16" s="4" t="s">
        <v>18</v>
      </c>
      <c r="C16" s="5">
        <v>3003</v>
      </c>
      <c r="D16" s="5">
        <v>2774</v>
      </c>
      <c r="E16" s="6">
        <f t="shared" si="0"/>
        <v>-7.6257076257076256E-2</v>
      </c>
    </row>
    <row r="17" spans="2:5" ht="20.100000000000001" customHeight="1" thickBot="1" x14ac:dyDescent="0.25">
      <c r="B17" s="4" t="s">
        <v>19</v>
      </c>
      <c r="C17" s="5">
        <v>2071</v>
      </c>
      <c r="D17" s="5">
        <v>1920</v>
      </c>
      <c r="E17" s="6">
        <f t="shared" si="0"/>
        <v>-7.291163689039111E-2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10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8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0.40815924320063068</v>
      </c>
      <c r="D20" s="6">
        <f>D17/D15</f>
        <v>0.40903280783979551</v>
      </c>
      <c r="E20" s="6">
        <f t="shared" si="0"/>
        <v>2.1402544563603691E-3</v>
      </c>
    </row>
    <row r="21" spans="2:5" ht="30" customHeight="1" thickBot="1" x14ac:dyDescent="0.25">
      <c r="B21" s="4" t="s">
        <v>23</v>
      </c>
      <c r="C21" s="5">
        <v>602</v>
      </c>
      <c r="D21" s="5">
        <v>512</v>
      </c>
      <c r="E21" s="6">
        <f t="shared" si="0"/>
        <v>-0.14950166112956811</v>
      </c>
    </row>
    <row r="22" spans="2:5" ht="20.100000000000001" customHeight="1" thickBot="1" x14ac:dyDescent="0.25">
      <c r="B22" s="4" t="s">
        <v>24</v>
      </c>
      <c r="C22" s="5">
        <v>345</v>
      </c>
      <c r="D22" s="5">
        <v>296</v>
      </c>
      <c r="E22" s="6">
        <f t="shared" si="0"/>
        <v>-0.14202898550724638</v>
      </c>
    </row>
    <row r="23" spans="2:5" ht="20.100000000000001" customHeight="1" thickBot="1" x14ac:dyDescent="0.25">
      <c r="B23" s="4" t="s">
        <v>25</v>
      </c>
      <c r="C23" s="5">
        <v>257</v>
      </c>
      <c r="D23" s="5">
        <v>216</v>
      </c>
      <c r="E23" s="6">
        <f t="shared" si="0"/>
        <v>-0.15953307392996108</v>
      </c>
    </row>
    <row r="24" spans="2:5" ht="20.100000000000001" customHeight="1" thickBot="1" x14ac:dyDescent="0.25">
      <c r="B24" s="4" t="s">
        <v>21</v>
      </c>
      <c r="C24" s="6">
        <f>C23/C21</f>
        <v>0.42691029900332228</v>
      </c>
      <c r="D24" s="6">
        <f t="shared" ref="D24" si="1">D23/D21</f>
        <v>0.421875</v>
      </c>
      <c r="E24" s="6">
        <f t="shared" si="0"/>
        <v>-1.1794747081712111E-2</v>
      </c>
    </row>
    <row r="25" spans="2:5" ht="20.100000000000001" customHeight="1" thickBot="1" x14ac:dyDescent="0.25">
      <c r="B25" s="7" t="s">
        <v>26</v>
      </c>
      <c r="C25" s="6">
        <v>0.12979946570917603</v>
      </c>
      <c r="D25" s="6">
        <v>0.12007857549051484</v>
      </c>
      <c r="E25" s="6">
        <f t="shared" si="0"/>
        <v>-7.4891604256996369E-2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1368</v>
      </c>
      <c r="D34" s="5">
        <v>1178</v>
      </c>
      <c r="E34" s="6">
        <f>IF(C34&gt;0,(D34-C34)/C34,"-")</f>
        <v>-0.1388888888888889</v>
      </c>
    </row>
    <row r="35" spans="2:5" ht="20.100000000000001" customHeight="1" thickBot="1" x14ac:dyDescent="0.25">
      <c r="B35" s="4" t="s">
        <v>29</v>
      </c>
      <c r="C35" s="5">
        <v>47</v>
      </c>
      <c r="D35" s="5">
        <v>18</v>
      </c>
      <c r="E35" s="6">
        <f t="shared" ref="E35:E37" si="2">IF(C35&gt;0,(D35-C35)/C35,"-")</f>
        <v>-0.61702127659574468</v>
      </c>
    </row>
    <row r="36" spans="2:5" ht="20.100000000000001" customHeight="1" thickBot="1" x14ac:dyDescent="0.25">
      <c r="B36" s="4" t="s">
        <v>28</v>
      </c>
      <c r="C36" s="5">
        <v>686</v>
      </c>
      <c r="D36" s="5">
        <v>588</v>
      </c>
      <c r="E36" s="6">
        <f t="shared" si="2"/>
        <v>-0.14285714285714285</v>
      </c>
    </row>
    <row r="37" spans="2:5" ht="20.100000000000001" customHeight="1" thickBot="1" x14ac:dyDescent="0.25">
      <c r="B37" s="4" t="s">
        <v>30</v>
      </c>
      <c r="C37" s="5">
        <v>635</v>
      </c>
      <c r="D37" s="5">
        <v>572</v>
      </c>
      <c r="E37" s="6">
        <f t="shared" si="2"/>
        <v>-9.9212598425196849E-2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349</v>
      </c>
      <c r="D44" s="5">
        <v>288</v>
      </c>
      <c r="E44" s="6">
        <f>IF(C44&gt;0,(D44-C44)/C44,"-")</f>
        <v>-0.17478510028653296</v>
      </c>
    </row>
    <row r="45" spans="2:5" ht="20.100000000000001" customHeight="1" thickBot="1" x14ac:dyDescent="0.25">
      <c r="B45" s="4" t="s">
        <v>34</v>
      </c>
      <c r="C45" s="5">
        <v>79</v>
      </c>
      <c r="D45" s="5">
        <v>72</v>
      </c>
      <c r="E45" s="6">
        <f t="shared" ref="E45:E51" si="3">IF(C45&gt;0,(D45-C45)/C45,"-")</f>
        <v>-8.8607594936708861E-2</v>
      </c>
    </row>
    <row r="46" spans="2:5" ht="20.100000000000001" customHeight="1" thickBot="1" x14ac:dyDescent="0.25">
      <c r="B46" s="4" t="s">
        <v>31</v>
      </c>
      <c r="C46" s="5">
        <v>70</v>
      </c>
      <c r="D46" s="5">
        <v>109</v>
      </c>
      <c r="E46" s="6">
        <f t="shared" si="3"/>
        <v>0.55714285714285716</v>
      </c>
    </row>
    <row r="47" spans="2:5" ht="20.100000000000001" customHeight="1" thickBot="1" x14ac:dyDescent="0.25">
      <c r="B47" s="4" t="s">
        <v>32</v>
      </c>
      <c r="C47" s="5">
        <v>1830</v>
      </c>
      <c r="D47" s="5">
        <v>1735</v>
      </c>
      <c r="E47" s="6">
        <f t="shared" si="3"/>
        <v>-5.1912568306010931E-2</v>
      </c>
    </row>
    <row r="48" spans="2:5" ht="20.100000000000001" customHeight="1" thickBot="1" x14ac:dyDescent="0.25">
      <c r="B48" s="4" t="s">
        <v>35</v>
      </c>
      <c r="C48" s="5">
        <v>1450</v>
      </c>
      <c r="D48" s="5">
        <v>1425</v>
      </c>
      <c r="E48" s="6">
        <f t="shared" si="3"/>
        <v>-1.7241379310344827E-2</v>
      </c>
    </row>
    <row r="49" spans="2:5" ht="20.100000000000001" customHeight="1" thickBot="1" x14ac:dyDescent="0.25">
      <c r="B49" s="4" t="s">
        <v>67</v>
      </c>
      <c r="C49" s="5">
        <v>728</v>
      </c>
      <c r="D49" s="5">
        <v>620</v>
      </c>
      <c r="E49" s="6">
        <f t="shared" si="3"/>
        <v>-0.14835164835164835</v>
      </c>
    </row>
    <row r="50" spans="2:5" ht="20.100000000000001" customHeight="1" collapsed="1" thickBot="1" x14ac:dyDescent="0.25">
      <c r="B50" s="4" t="s">
        <v>36</v>
      </c>
      <c r="C50" s="6">
        <f>C44/(C44+C45)</f>
        <v>0.81542056074766356</v>
      </c>
      <c r="D50" s="6">
        <f>D44/(D44+D45)</f>
        <v>0.8</v>
      </c>
      <c r="E50" s="6">
        <f t="shared" si="3"/>
        <v>-1.8911174785100241E-2</v>
      </c>
    </row>
    <row r="51" spans="2:5" ht="20.100000000000001" customHeight="1" thickBot="1" x14ac:dyDescent="0.25">
      <c r="B51" s="4" t="s">
        <v>37</v>
      </c>
      <c r="C51" s="6">
        <f>C47/(C46+C47)</f>
        <v>0.9631578947368421</v>
      </c>
      <c r="D51" s="6">
        <f t="shared" ref="D51" si="4">D47/(D46+D47)</f>
        <v>0.94088937093275493</v>
      </c>
      <c r="E51" s="6">
        <f t="shared" si="3"/>
        <v>-2.3120325261074111E-2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428</v>
      </c>
      <c r="D58" s="5">
        <v>363</v>
      </c>
      <c r="E58" s="6">
        <f>IF(C58&gt;0,(D58-C58)/C58,"-")</f>
        <v>-0.15186915887850466</v>
      </c>
    </row>
    <row r="59" spans="2:5" ht="20.100000000000001" customHeight="1" thickBot="1" x14ac:dyDescent="0.25">
      <c r="B59" s="4" t="s">
        <v>41</v>
      </c>
      <c r="C59" s="5">
        <v>214</v>
      </c>
      <c r="D59" s="5">
        <v>182</v>
      </c>
      <c r="E59" s="6">
        <f t="shared" ref="E59:E63" si="5">IF(C59&gt;0,(D59-C59)/C59,"-")</f>
        <v>-0.14953271028037382</v>
      </c>
    </row>
    <row r="60" spans="2:5" ht="20.100000000000001" customHeight="1" thickBot="1" x14ac:dyDescent="0.25">
      <c r="B60" s="4" t="s">
        <v>42</v>
      </c>
      <c r="C60" s="5">
        <v>135</v>
      </c>
      <c r="D60" s="5">
        <v>106</v>
      </c>
      <c r="E60" s="6">
        <f t="shared" si="5"/>
        <v>-0.21481481481481482</v>
      </c>
    </row>
    <row r="61" spans="2:5" ht="20.100000000000001" customHeight="1" collapsed="1" thickBot="1" x14ac:dyDescent="0.25">
      <c r="B61" s="4" t="s">
        <v>98</v>
      </c>
      <c r="C61" s="6">
        <f>(C59+C60)/C58</f>
        <v>0.81542056074766356</v>
      </c>
      <c r="D61" s="6">
        <f>(D59+D60)/D58</f>
        <v>0.79338842975206614</v>
      </c>
      <c r="E61" s="6">
        <f t="shared" si="5"/>
        <v>-2.7019346894314317E-2</v>
      </c>
    </row>
    <row r="62" spans="2:5" ht="20.100000000000001" customHeight="1" thickBot="1" x14ac:dyDescent="0.25">
      <c r="B62" s="4" t="s">
        <v>39</v>
      </c>
      <c r="C62" s="6">
        <v>0.79259259259259263</v>
      </c>
      <c r="D62" s="6">
        <v>0.74590163934426235</v>
      </c>
      <c r="E62" s="6">
        <f t="shared" si="5"/>
        <v>-5.8909146621725118E-2</v>
      </c>
    </row>
    <row r="63" spans="2:5" ht="20.100000000000001" customHeight="1" thickBot="1" x14ac:dyDescent="0.25">
      <c r="B63" s="4" t="s">
        <v>40</v>
      </c>
      <c r="C63" s="6">
        <v>0.85443037974683544</v>
      </c>
      <c r="D63" s="6">
        <v>0.89075630252100846</v>
      </c>
      <c r="E63" s="6">
        <f t="shared" si="5"/>
        <v>4.2514783691254339E-2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6760</v>
      </c>
      <c r="D70" s="5">
        <v>6397</v>
      </c>
      <c r="E70" s="6">
        <f>IF(C70&gt;0,(D70-C70)/C70,"-")</f>
        <v>-5.3698224852071007E-2</v>
      </c>
    </row>
    <row r="71" spans="2:10" ht="20.100000000000001" customHeight="1" thickBot="1" x14ac:dyDescent="0.25">
      <c r="B71" s="4" t="s">
        <v>45</v>
      </c>
      <c r="C71" s="5">
        <v>2224</v>
      </c>
      <c r="D71" s="5">
        <v>1957</v>
      </c>
      <c r="E71" s="6">
        <f t="shared" ref="E71:E77" si="6">IF(C71&gt;0,(D71-C71)/C71,"-")</f>
        <v>-0.12005395683453238</v>
      </c>
    </row>
    <row r="72" spans="2:10" ht="20.100000000000001" customHeight="1" thickBot="1" x14ac:dyDescent="0.25">
      <c r="B72" s="4" t="s">
        <v>43</v>
      </c>
      <c r="C72" s="5">
        <v>23</v>
      </c>
      <c r="D72" s="5">
        <v>27</v>
      </c>
      <c r="E72" s="6">
        <f t="shared" si="6"/>
        <v>0.17391304347826086</v>
      </c>
    </row>
    <row r="73" spans="2:10" ht="20.100000000000001" customHeight="1" thickBot="1" x14ac:dyDescent="0.25">
      <c r="B73" s="4" t="s">
        <v>46</v>
      </c>
      <c r="C73" s="5">
        <v>2795</v>
      </c>
      <c r="D73" s="5">
        <v>2714</v>
      </c>
      <c r="E73" s="6">
        <f t="shared" si="6"/>
        <v>-2.8980322003577818E-2</v>
      </c>
    </row>
    <row r="74" spans="2:10" ht="20.100000000000001" customHeight="1" thickBot="1" x14ac:dyDescent="0.25">
      <c r="B74" s="4" t="s">
        <v>47</v>
      </c>
      <c r="C74" s="5">
        <v>1541</v>
      </c>
      <c r="D74" s="5">
        <v>1530</v>
      </c>
      <c r="E74" s="6">
        <f t="shared" si="6"/>
        <v>-7.138221933809215E-3</v>
      </c>
    </row>
    <row r="75" spans="2:10" ht="20.100000000000001" customHeight="1" thickBot="1" x14ac:dyDescent="0.25">
      <c r="B75" s="4" t="s">
        <v>48</v>
      </c>
      <c r="C75" s="5">
        <v>171</v>
      </c>
      <c r="D75" s="5">
        <v>157</v>
      </c>
      <c r="E75" s="6">
        <f t="shared" si="6"/>
        <v>-8.1871345029239762E-2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6</v>
      </c>
      <c r="D77" s="5">
        <v>12</v>
      </c>
      <c r="E77" s="6">
        <f t="shared" si="6"/>
        <v>1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339</v>
      </c>
      <c r="D90" s="5">
        <v>277</v>
      </c>
      <c r="E90" s="6">
        <f>IF(C90&gt;0,(D90-C90)/C90,"-")</f>
        <v>-0.18289085545722714</v>
      </c>
    </row>
    <row r="91" spans="2:5" ht="29.25" thickBot="1" x14ac:dyDescent="0.25">
      <c r="B91" s="4" t="s">
        <v>52</v>
      </c>
      <c r="C91" s="5">
        <v>333</v>
      </c>
      <c r="D91" s="5">
        <v>243</v>
      </c>
      <c r="E91" s="6">
        <f t="shared" ref="E91:E93" si="7">IF(C91&gt;0,(D91-C91)/C91,"-")</f>
        <v>-0.27027027027027029</v>
      </c>
    </row>
    <row r="92" spans="2:5" ht="29.25" customHeight="1" thickBot="1" x14ac:dyDescent="0.25">
      <c r="B92" s="4" t="s">
        <v>53</v>
      </c>
      <c r="C92" s="5">
        <v>748</v>
      </c>
      <c r="D92" s="5">
        <v>571</v>
      </c>
      <c r="E92" s="6">
        <f t="shared" si="7"/>
        <v>-0.23663101604278075</v>
      </c>
    </row>
    <row r="93" spans="2:5" ht="29.25" customHeight="1" thickBot="1" x14ac:dyDescent="0.25">
      <c r="B93" s="4" t="s">
        <v>54</v>
      </c>
      <c r="C93" s="6">
        <f>(C90+C91)/(C90+C91+C92)</f>
        <v>0.47323943661971829</v>
      </c>
      <c r="D93" s="6">
        <f>(D90+D91)/(D90+D91+D92)</f>
        <v>0.47662694775435382</v>
      </c>
      <c r="E93" s="6">
        <f t="shared" si="7"/>
        <v>7.158133647592946E-3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1431</v>
      </c>
      <c r="D100" s="5">
        <v>1102</v>
      </c>
      <c r="E100" s="6">
        <f>IF(C100&gt;0,(D100-C100)/C100,"-")</f>
        <v>-0.22990915443745633</v>
      </c>
    </row>
    <row r="101" spans="2:5" ht="20.100000000000001" customHeight="1" thickBot="1" x14ac:dyDescent="0.25">
      <c r="B101" s="4" t="s">
        <v>41</v>
      </c>
      <c r="C101" s="5">
        <v>438</v>
      </c>
      <c r="D101" s="5">
        <v>327</v>
      </c>
      <c r="E101" s="6">
        <f t="shared" ref="E101:E105" si="8">IF(C101&gt;0,(D101-C101)/C101,"-")</f>
        <v>-0.25342465753424659</v>
      </c>
    </row>
    <row r="102" spans="2:5" ht="20.100000000000001" customHeight="1" thickBot="1" x14ac:dyDescent="0.25">
      <c r="B102" s="4" t="s">
        <v>42</v>
      </c>
      <c r="C102" s="5">
        <v>237</v>
      </c>
      <c r="D102" s="5">
        <v>194</v>
      </c>
      <c r="E102" s="6">
        <f t="shared" si="8"/>
        <v>-0.18143459915611815</v>
      </c>
    </row>
    <row r="103" spans="2:5" ht="20.100000000000001" customHeight="1" thickBot="1" x14ac:dyDescent="0.25">
      <c r="B103" s="4" t="s">
        <v>98</v>
      </c>
      <c r="C103" s="6">
        <f>(C101+C102)/C100</f>
        <v>0.47169811320754718</v>
      </c>
      <c r="D103" s="6">
        <f>(D101+D102)/D100</f>
        <v>0.47277676950998188</v>
      </c>
      <c r="E103" s="6">
        <f t="shared" si="8"/>
        <v>2.286751361161563E-3</v>
      </c>
    </row>
    <row r="104" spans="2:5" ht="20.100000000000001" customHeight="1" thickBot="1" x14ac:dyDescent="0.25">
      <c r="B104" s="4" t="s">
        <v>39</v>
      </c>
      <c r="C104" s="6">
        <v>0.46496815286624205</v>
      </c>
      <c r="D104" s="6">
        <v>0.46056338028169014</v>
      </c>
      <c r="E104" s="6">
        <f t="shared" si="8"/>
        <v>-9.4732780243102672E-3</v>
      </c>
    </row>
    <row r="105" spans="2:5" ht="20.100000000000001" customHeight="1" thickBot="1" x14ac:dyDescent="0.25">
      <c r="B105" s="4" t="s">
        <v>40</v>
      </c>
      <c r="C105" s="6">
        <v>0.48466257668711654</v>
      </c>
      <c r="D105" s="6">
        <v>0.49489795918367346</v>
      </c>
      <c r="E105" s="6">
        <f t="shared" si="8"/>
        <v>2.111857401188327E-2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1435</v>
      </c>
      <c r="D112" s="5">
        <v>1220</v>
      </c>
      <c r="E112" s="6">
        <f>IF(C112&gt;0,(D112-C112)/C112,"-")</f>
        <v>-0.14982578397212543</v>
      </c>
    </row>
    <row r="113" spans="2:14" ht="15" thickBot="1" x14ac:dyDescent="0.25">
      <c r="B113" s="4" t="s">
        <v>56</v>
      </c>
      <c r="C113" s="5">
        <v>573</v>
      </c>
      <c r="D113" s="5">
        <v>472</v>
      </c>
      <c r="E113" s="6">
        <f t="shared" ref="E113:E114" si="9">IF(C113&gt;0,(D113-C113)/C113,"-")</f>
        <v>-0.17626527050610821</v>
      </c>
    </row>
    <row r="114" spans="2:14" ht="15" thickBot="1" x14ac:dyDescent="0.25">
      <c r="B114" s="4" t="s">
        <v>57</v>
      </c>
      <c r="C114" s="5">
        <v>862</v>
      </c>
      <c r="D114" s="5">
        <v>748</v>
      </c>
      <c r="E114" s="6">
        <f t="shared" si="9"/>
        <v>-0.13225058004640372</v>
      </c>
    </row>
    <row r="115" spans="2:14" s="22" customFormat="1" x14ac:dyDescent="0.2"/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13</v>
      </c>
      <c r="D128" s="10">
        <v>1</v>
      </c>
      <c r="E128" s="10">
        <v>3</v>
      </c>
      <c r="F128" s="10">
        <v>17</v>
      </c>
      <c r="G128" s="10">
        <v>5</v>
      </c>
      <c r="H128" s="10">
        <v>2</v>
      </c>
      <c r="I128" s="10">
        <v>1</v>
      </c>
      <c r="J128" s="10">
        <v>8</v>
      </c>
      <c r="K128" s="6">
        <f>IF(C128=0,"-",(G128-C128)/C128)</f>
        <v>-0.61538461538461542</v>
      </c>
      <c r="L128" s="6">
        <f t="shared" ref="L128:N133" si="10">IF(D128=0,"-",(H128-D128)/D128)</f>
        <v>1</v>
      </c>
      <c r="M128" s="6">
        <f t="shared" si="10"/>
        <v>-0.66666666666666663</v>
      </c>
      <c r="N128" s="6">
        <f t="shared" si="10"/>
        <v>-0.52941176470588236</v>
      </c>
    </row>
    <row r="129" spans="2:14" ht="15" thickBot="1" x14ac:dyDescent="0.25">
      <c r="B129" s="4" t="s">
        <v>64</v>
      </c>
      <c r="C129" s="10">
        <v>6</v>
      </c>
      <c r="D129" s="10">
        <v>2</v>
      </c>
      <c r="E129" s="10">
        <v>0</v>
      </c>
      <c r="F129" s="10">
        <v>8</v>
      </c>
      <c r="G129" s="10">
        <v>2</v>
      </c>
      <c r="H129" s="10">
        <v>1</v>
      </c>
      <c r="I129" s="10">
        <v>0</v>
      </c>
      <c r="J129" s="10">
        <v>3</v>
      </c>
      <c r="K129" s="6">
        <f t="shared" ref="K129:K133" si="11">IF(C129=0,"-",(G129-C129)/C129)</f>
        <v>-0.66666666666666663</v>
      </c>
      <c r="L129" s="6">
        <f t="shared" si="10"/>
        <v>-0.5</v>
      </c>
      <c r="M129" s="6" t="str">
        <f t="shared" si="10"/>
        <v>-</v>
      </c>
      <c r="N129" s="6">
        <f t="shared" si="10"/>
        <v>-0.625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2</v>
      </c>
      <c r="D131" s="10">
        <v>0</v>
      </c>
      <c r="E131" s="10">
        <v>0</v>
      </c>
      <c r="F131" s="10">
        <v>2</v>
      </c>
      <c r="G131" s="10">
        <v>0</v>
      </c>
      <c r="H131" s="10">
        <v>0</v>
      </c>
      <c r="I131" s="10">
        <v>0</v>
      </c>
      <c r="J131" s="10">
        <v>0</v>
      </c>
      <c r="K131" s="6">
        <f t="shared" si="11"/>
        <v>-1</v>
      </c>
      <c r="L131" s="6" t="str">
        <f t="shared" si="10"/>
        <v>-</v>
      </c>
      <c r="M131" s="6" t="str">
        <f t="shared" si="10"/>
        <v>-</v>
      </c>
      <c r="N131" s="6">
        <f t="shared" si="10"/>
        <v>-1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1</v>
      </c>
      <c r="F132" s="10">
        <v>1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>
        <f t="shared" si="10"/>
        <v>-1</v>
      </c>
      <c r="N132" s="6">
        <f t="shared" si="10"/>
        <v>-1</v>
      </c>
    </row>
    <row r="133" spans="2:14" ht="15" thickBot="1" x14ac:dyDescent="0.25">
      <c r="B133" s="4" t="s">
        <v>68</v>
      </c>
      <c r="C133" s="10">
        <v>21</v>
      </c>
      <c r="D133" s="10">
        <v>3</v>
      </c>
      <c r="E133" s="10">
        <v>4</v>
      </c>
      <c r="F133" s="10">
        <v>28</v>
      </c>
      <c r="G133" s="10">
        <v>7</v>
      </c>
      <c r="H133" s="10">
        <v>3</v>
      </c>
      <c r="I133" s="10">
        <v>1</v>
      </c>
      <c r="J133" s="10">
        <v>11</v>
      </c>
      <c r="K133" s="6">
        <f t="shared" si="11"/>
        <v>-0.66666666666666663</v>
      </c>
      <c r="L133" s="6">
        <f t="shared" si="10"/>
        <v>0</v>
      </c>
      <c r="M133" s="6">
        <f t="shared" si="10"/>
        <v>-0.75</v>
      </c>
      <c r="N133" s="6">
        <f t="shared" si="10"/>
        <v>-0.6071428571428571</v>
      </c>
    </row>
    <row r="134" spans="2:14" ht="15" thickBot="1" x14ac:dyDescent="0.25">
      <c r="B134" s="4" t="s">
        <v>36</v>
      </c>
      <c r="C134" s="6">
        <f>IF(C128=0,"-",C128/(C128+C129))</f>
        <v>0.68421052631578949</v>
      </c>
      <c r="D134" s="6">
        <f>IF(D128=0,"-",D128/(D128+D129))</f>
        <v>0.33333333333333331</v>
      </c>
      <c r="E134" s="6">
        <f t="shared" ref="E134:J134" si="12">IF(E128=0,"-",E128/(E128+E129))</f>
        <v>1</v>
      </c>
      <c r="F134" s="6">
        <f t="shared" si="12"/>
        <v>0.68</v>
      </c>
      <c r="G134" s="6">
        <f t="shared" si="12"/>
        <v>0.7142857142857143</v>
      </c>
      <c r="H134" s="6">
        <f t="shared" si="12"/>
        <v>0.66666666666666663</v>
      </c>
      <c r="I134" s="6">
        <f t="shared" si="12"/>
        <v>1</v>
      </c>
      <c r="J134" s="6">
        <f t="shared" si="12"/>
        <v>0.72727272727272729</v>
      </c>
      <c r="K134" s="6">
        <f>IF(OR(C134="-",G134="-"),"-",(G134-C134)/C134)</f>
        <v>4.3956043956043953E-2</v>
      </c>
      <c r="L134" s="6">
        <f t="shared" ref="L134:N135" si="13">IF(OR(D134="-",H134="-"),"-",(H134-D134)/D134)</f>
        <v>1</v>
      </c>
      <c r="M134" s="6">
        <f t="shared" si="13"/>
        <v>0</v>
      </c>
      <c r="N134" s="6">
        <f t="shared" si="13"/>
        <v>6.9518716577540066E-2</v>
      </c>
    </row>
    <row r="135" spans="2:14" ht="15" thickBot="1" x14ac:dyDescent="0.25">
      <c r="B135" s="4" t="s">
        <v>37</v>
      </c>
      <c r="C135" s="6">
        <f>IF(C131=0,"-",C131/(C130+C131))</f>
        <v>1</v>
      </c>
      <c r="D135" s="6" t="str">
        <f t="shared" ref="D135:J135" si="14">IF(D131=0,"-",D131/(D130+D131))</f>
        <v>-</v>
      </c>
      <c r="E135" s="6" t="str">
        <f t="shared" si="14"/>
        <v>-</v>
      </c>
      <c r="F135" s="6">
        <f t="shared" si="14"/>
        <v>1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53</v>
      </c>
      <c r="D143" s="10">
        <v>0</v>
      </c>
      <c r="E143" s="10">
        <v>7</v>
      </c>
      <c r="F143" s="10">
        <v>60</v>
      </c>
      <c r="G143" s="10">
        <v>39</v>
      </c>
      <c r="H143" s="10">
        <v>0</v>
      </c>
      <c r="I143" s="10">
        <v>0</v>
      </c>
      <c r="J143" s="10">
        <v>39</v>
      </c>
      <c r="K143" s="6">
        <f>IF(C143=0,"-",(G143-C143)/C143)</f>
        <v>-0.26415094339622641</v>
      </c>
      <c r="L143" s="6" t="str">
        <f t="shared" ref="L143:N147" si="15">IF(D143=0,"-",(H143-D143)/D143)</f>
        <v>-</v>
      </c>
      <c r="M143" s="6">
        <f t="shared" si="15"/>
        <v>-1</v>
      </c>
      <c r="N143" s="6">
        <f t="shared" si="15"/>
        <v>-0.35</v>
      </c>
    </row>
    <row r="144" spans="2:14" ht="15" thickBot="1" x14ac:dyDescent="0.25">
      <c r="B144" s="4" t="s">
        <v>72</v>
      </c>
      <c r="C144" s="10">
        <v>53</v>
      </c>
      <c r="D144" s="10">
        <v>0</v>
      </c>
      <c r="E144" s="10">
        <v>3</v>
      </c>
      <c r="F144" s="10">
        <v>56</v>
      </c>
      <c r="G144" s="10">
        <v>18</v>
      </c>
      <c r="H144" s="10">
        <v>0</v>
      </c>
      <c r="I144" s="10">
        <v>4</v>
      </c>
      <c r="J144" s="10">
        <v>22</v>
      </c>
      <c r="K144" s="6">
        <f t="shared" ref="K144:K147" si="16">IF(C144=0,"-",(G144-C144)/C144)</f>
        <v>-0.660377358490566</v>
      </c>
      <c r="L144" s="6" t="str">
        <f t="shared" si="15"/>
        <v>-</v>
      </c>
      <c r="M144" s="6">
        <f t="shared" si="15"/>
        <v>0.33333333333333331</v>
      </c>
      <c r="N144" s="6">
        <f t="shared" si="15"/>
        <v>-0.6071428571428571</v>
      </c>
    </row>
    <row r="145" spans="2:14" ht="15" thickBot="1" x14ac:dyDescent="0.25">
      <c r="B145" s="4" t="s">
        <v>73</v>
      </c>
      <c r="C145" s="10">
        <v>254</v>
      </c>
      <c r="D145" s="10">
        <v>0</v>
      </c>
      <c r="E145" s="10">
        <v>13</v>
      </c>
      <c r="F145" s="10">
        <v>267</v>
      </c>
      <c r="G145" s="10">
        <v>184</v>
      </c>
      <c r="H145" s="10">
        <v>0</v>
      </c>
      <c r="I145" s="10">
        <v>13</v>
      </c>
      <c r="J145" s="10">
        <v>197</v>
      </c>
      <c r="K145" s="6">
        <f t="shared" si="16"/>
        <v>-0.27559055118110237</v>
      </c>
      <c r="L145" s="6" t="str">
        <f t="shared" si="15"/>
        <v>-</v>
      </c>
      <c r="M145" s="6">
        <f t="shared" si="15"/>
        <v>0</v>
      </c>
      <c r="N145" s="6">
        <f t="shared" si="15"/>
        <v>-0.26217228464419473</v>
      </c>
    </row>
    <row r="146" spans="2:14" ht="15" thickBot="1" x14ac:dyDescent="0.25">
      <c r="B146" s="4" t="s">
        <v>74</v>
      </c>
      <c r="C146" s="10">
        <v>86</v>
      </c>
      <c r="D146" s="10">
        <v>0</v>
      </c>
      <c r="E146" s="10">
        <v>8</v>
      </c>
      <c r="F146" s="10">
        <v>94</v>
      </c>
      <c r="G146" s="10">
        <v>71</v>
      </c>
      <c r="H146" s="10">
        <v>0</v>
      </c>
      <c r="I146" s="10">
        <v>6</v>
      </c>
      <c r="J146" s="10">
        <v>77</v>
      </c>
      <c r="K146" s="6">
        <f t="shared" si="16"/>
        <v>-0.1744186046511628</v>
      </c>
      <c r="L146" s="6" t="str">
        <f t="shared" si="15"/>
        <v>-</v>
      </c>
      <c r="M146" s="6">
        <f t="shared" si="15"/>
        <v>-0.25</v>
      </c>
      <c r="N146" s="6">
        <f t="shared" si="15"/>
        <v>-0.18085106382978725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4</v>
      </c>
      <c r="H147" s="10">
        <v>0</v>
      </c>
      <c r="I147" s="10">
        <v>0</v>
      </c>
      <c r="J147" s="10">
        <v>4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446</v>
      </c>
      <c r="D148" s="10">
        <v>0</v>
      </c>
      <c r="E148" s="10">
        <v>31</v>
      </c>
      <c r="F148" s="10">
        <v>477</v>
      </c>
      <c r="G148" s="10">
        <v>316</v>
      </c>
      <c r="H148" s="10">
        <v>0</v>
      </c>
      <c r="I148" s="10">
        <v>23</v>
      </c>
      <c r="J148" s="10">
        <v>339</v>
      </c>
      <c r="K148" s="6">
        <f t="shared" ref="K148" si="17">IF(C148=0,"-",(G148-C148)/C148)</f>
        <v>-0.2914798206278027</v>
      </c>
      <c r="L148" s="6" t="str">
        <f t="shared" ref="L148" si="18">IF(D148=0,"-",(H148-D148)/D148)</f>
        <v>-</v>
      </c>
      <c r="M148" s="6">
        <f t="shared" ref="M148" si="19">IF(E148=0,"-",(I148-E148)/E148)</f>
        <v>-0.25806451612903225</v>
      </c>
      <c r="N148" s="6">
        <f t="shared" ref="N148" si="20">IF(F148=0,"-",(J148-F148)/F148)</f>
        <v>-0.28930817610062892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0.17263843648208468</v>
      </c>
      <c r="D149" s="6" t="str">
        <f t="shared" si="21"/>
        <v>-</v>
      </c>
      <c r="E149" s="6">
        <f t="shared" si="21"/>
        <v>0.35</v>
      </c>
      <c r="F149" s="6">
        <f t="shared" si="21"/>
        <v>0.1834862385321101</v>
      </c>
      <c r="G149" s="6">
        <f t="shared" si="21"/>
        <v>0.17488789237668162</v>
      </c>
      <c r="H149" s="6" t="str">
        <f t="shared" si="21"/>
        <v>-</v>
      </c>
      <c r="I149" s="6" t="str">
        <f t="shared" si="21"/>
        <v>-</v>
      </c>
      <c r="J149" s="6">
        <f t="shared" si="21"/>
        <v>0.1652542372881356</v>
      </c>
      <c r="K149" s="6">
        <f>IF(OR(C149="-",G149="-"),"-",(G149-C149)/C149)</f>
        <v>1.3029867163042627E-2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-9.9364406779661046E-2</v>
      </c>
    </row>
    <row r="150" spans="2:14" ht="29.25" thickBot="1" x14ac:dyDescent="0.25">
      <c r="B150" s="7" t="s">
        <v>77</v>
      </c>
      <c r="C150" s="6">
        <f t="shared" si="21"/>
        <v>0.38129496402877699</v>
      </c>
      <c r="D150" s="6" t="str">
        <f t="shared" si="21"/>
        <v>-</v>
      </c>
      <c r="E150" s="6">
        <f t="shared" si="21"/>
        <v>0.27272727272727271</v>
      </c>
      <c r="F150" s="6">
        <f t="shared" si="21"/>
        <v>0.37333333333333335</v>
      </c>
      <c r="G150" s="6">
        <f t="shared" si="21"/>
        <v>0.20224719101123595</v>
      </c>
      <c r="H150" s="6" t="str">
        <f t="shared" si="21"/>
        <v>-</v>
      </c>
      <c r="I150" s="6">
        <f t="shared" si="21"/>
        <v>0.4</v>
      </c>
      <c r="J150" s="6">
        <f t="shared" si="21"/>
        <v>0.22222222222222221</v>
      </c>
      <c r="K150" s="6">
        <f>IF(OR(C150="-",G150="-"),"-",(G150-C150)/C150)</f>
        <v>-0.46957812168751328</v>
      </c>
      <c r="L150" s="6" t="str">
        <f t="shared" si="22"/>
        <v>-</v>
      </c>
      <c r="M150" s="6">
        <f t="shared" si="22"/>
        <v>0.46666666666666684</v>
      </c>
      <c r="N150" s="6">
        <f t="shared" si="22"/>
        <v>-0.40476190476190482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344</v>
      </c>
      <c r="D157" s="19">
        <v>254</v>
      </c>
      <c r="E157" s="18">
        <f>IF(C157=0,"-",(D157-C157)/C157)</f>
        <v>-0.26162790697674421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95</v>
      </c>
      <c r="D158" s="19">
        <v>55</v>
      </c>
      <c r="E158" s="18">
        <f t="shared" ref="E158:E159" si="23">IF(C158=0,"-",(D158-C158)/C158)</f>
        <v>-0.42105263157894735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7</v>
      </c>
      <c r="D159" s="19">
        <v>4</v>
      </c>
      <c r="E159" s="18">
        <f t="shared" si="23"/>
        <v>-0.42857142857142855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0.77130044843049328</v>
      </c>
      <c r="D160" s="18">
        <f>IF(D157=0,"-",D157/(D157+D158+D159))</f>
        <v>0.81150159744408945</v>
      </c>
      <c r="E160" s="18">
        <f>IF(OR(C160="-",D160="-"),"-",(D160-C160)/C160)</f>
        <v>5.2121257151348521E-2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25</v>
      </c>
      <c r="D166" s="5">
        <v>11</v>
      </c>
      <c r="E166" s="6">
        <f>IF(C166=0,"-",(D166-C166)/C166)</f>
        <v>-0.56000000000000005</v>
      </c>
    </row>
    <row r="167" spans="2:14" ht="20.100000000000001" customHeight="1" thickBot="1" x14ac:dyDescent="0.25">
      <c r="B167" s="4" t="s">
        <v>41</v>
      </c>
      <c r="C167" s="5">
        <v>8</v>
      </c>
      <c r="D167" s="5">
        <v>3</v>
      </c>
      <c r="E167" s="6">
        <f t="shared" ref="E167:E168" si="24">IF(C167=0,"-",(D167-C167)/C167)</f>
        <v>-0.625</v>
      </c>
    </row>
    <row r="168" spans="2:14" ht="20.100000000000001" customHeight="1" thickBot="1" x14ac:dyDescent="0.25">
      <c r="B168" s="4" t="s">
        <v>42</v>
      </c>
      <c r="C168" s="5">
        <v>9</v>
      </c>
      <c r="D168" s="5">
        <v>5</v>
      </c>
      <c r="E168" s="6">
        <f t="shared" si="24"/>
        <v>-0.44444444444444442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0.68</v>
      </c>
      <c r="D169" s="6">
        <f>IF(D166=0,"-",(D167+D168)/D166)</f>
        <v>0.72727272727272729</v>
      </c>
      <c r="E169" s="6">
        <f t="shared" ref="E169:E171" si="25">IF(OR(C169="-",D169="-"),"-",(D169-C169)/C169)</f>
        <v>6.9518716577540066E-2</v>
      </c>
    </row>
    <row r="170" spans="2:14" ht="20.100000000000001" customHeight="1" thickBot="1" x14ac:dyDescent="0.25">
      <c r="B170" s="4" t="s">
        <v>39</v>
      </c>
      <c r="C170" s="6">
        <v>0.72727272727272729</v>
      </c>
      <c r="D170" s="6">
        <v>0.5</v>
      </c>
      <c r="E170" s="6">
        <f t="shared" si="25"/>
        <v>-0.3125</v>
      </c>
    </row>
    <row r="171" spans="2:14" ht="20.100000000000001" customHeight="1" thickBot="1" x14ac:dyDescent="0.25">
      <c r="B171" s="4" t="s">
        <v>40</v>
      </c>
      <c r="C171" s="6">
        <v>0.6428571428571429</v>
      </c>
      <c r="D171" s="6">
        <v>1</v>
      </c>
      <c r="E171" s="6">
        <f t="shared" si="25"/>
        <v>0.55555555555555547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27</v>
      </c>
      <c r="D178" s="5">
        <v>25</v>
      </c>
      <c r="E178" s="6">
        <f>IF(C178=0,"-",(D178-C178)/C178)</f>
        <v>-7.407407407407407E-2</v>
      </c>
      <c r="H178" s="13"/>
    </row>
    <row r="179" spans="2:8" ht="15" thickBot="1" x14ac:dyDescent="0.25">
      <c r="B179" s="4" t="s">
        <v>43</v>
      </c>
      <c r="C179" s="5">
        <v>20</v>
      </c>
      <c r="D179" s="5">
        <v>20</v>
      </c>
      <c r="E179" s="6">
        <f t="shared" ref="E179:E185" si="26">IF(C179=0,"-",(D179-C179)/C179)</f>
        <v>0</v>
      </c>
      <c r="H179" s="13"/>
    </row>
    <row r="180" spans="2:8" ht="15" thickBot="1" x14ac:dyDescent="0.25">
      <c r="B180" s="4" t="s">
        <v>47</v>
      </c>
      <c r="C180" s="5">
        <v>4</v>
      </c>
      <c r="D180" s="5">
        <v>1</v>
      </c>
      <c r="E180" s="6">
        <f t="shared" si="26"/>
        <v>-0.75</v>
      </c>
      <c r="H180" s="13"/>
    </row>
    <row r="181" spans="2:8" ht="15" thickBot="1" x14ac:dyDescent="0.25">
      <c r="B181" s="4" t="s">
        <v>78</v>
      </c>
      <c r="C181" s="5">
        <v>3</v>
      </c>
      <c r="D181" s="5">
        <v>4</v>
      </c>
      <c r="E181" s="6">
        <f t="shared" si="26"/>
        <v>0.33333333333333331</v>
      </c>
      <c r="H181" s="13"/>
    </row>
    <row r="182" spans="2:8" ht="15" thickBot="1" x14ac:dyDescent="0.25">
      <c r="B182" s="15" t="s">
        <v>79</v>
      </c>
      <c r="C182" s="5">
        <v>362</v>
      </c>
      <c r="D182" s="5">
        <v>369</v>
      </c>
      <c r="E182" s="6">
        <f t="shared" si="26"/>
        <v>1.9337016574585635E-2</v>
      </c>
      <c r="H182" s="13"/>
    </row>
    <row r="183" spans="2:8" ht="15" thickBot="1" x14ac:dyDescent="0.25">
      <c r="B183" s="4" t="s">
        <v>47</v>
      </c>
      <c r="C183" s="5">
        <v>344</v>
      </c>
      <c r="D183" s="5">
        <v>348</v>
      </c>
      <c r="E183" s="6">
        <f t="shared" si="26"/>
        <v>1.1627906976744186E-2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18</v>
      </c>
      <c r="D185" s="5">
        <v>21</v>
      </c>
      <c r="E185" s="6">
        <f t="shared" si="26"/>
        <v>0.16666666666666666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12</v>
      </c>
      <c r="D197" s="5">
        <v>2</v>
      </c>
      <c r="E197" s="6">
        <f t="shared" ref="E197:E200" si="27">IF(C197=0,"-",(D197-C197)/C197)</f>
        <v>-0.83333333333333337</v>
      </c>
    </row>
    <row r="198" spans="2:5" ht="15" thickBot="1" x14ac:dyDescent="0.25">
      <c r="B198" s="4" t="s">
        <v>83</v>
      </c>
      <c r="C198" s="5">
        <v>2</v>
      </c>
      <c r="D198" s="5">
        <v>1</v>
      </c>
      <c r="E198" s="6">
        <f t="shared" si="27"/>
        <v>-0.5</v>
      </c>
    </row>
    <row r="199" spans="2:5" ht="15" thickBot="1" x14ac:dyDescent="0.25">
      <c r="B199" s="4" t="s">
        <v>84</v>
      </c>
      <c r="C199" s="5">
        <v>14</v>
      </c>
      <c r="D199" s="5">
        <v>3</v>
      </c>
      <c r="E199" s="6">
        <f t="shared" si="27"/>
        <v>-0.7857142857142857</v>
      </c>
    </row>
    <row r="200" spans="2:5" ht="15" thickBot="1" x14ac:dyDescent="0.25">
      <c r="B200" s="4" t="s">
        <v>85</v>
      </c>
      <c r="C200" s="5">
        <v>12</v>
      </c>
      <c r="D200" s="5">
        <v>2</v>
      </c>
      <c r="E200" s="6">
        <f t="shared" si="27"/>
        <v>-0.83333333333333337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12</v>
      </c>
      <c r="D208" s="5">
        <v>2</v>
      </c>
      <c r="E208" s="6">
        <f t="shared" si="28"/>
        <v>-0.83333333333333337</v>
      </c>
    </row>
    <row r="209" spans="2:5" ht="20.100000000000001" customHeight="1" thickBot="1" x14ac:dyDescent="0.25">
      <c r="B209" s="17" t="s">
        <v>86</v>
      </c>
      <c r="C209" s="5">
        <v>9</v>
      </c>
      <c r="D209" s="5">
        <v>1</v>
      </c>
      <c r="E209" s="6">
        <f t="shared" si="28"/>
        <v>-0.88888888888888884</v>
      </c>
    </row>
    <row r="210" spans="2:5" ht="20.100000000000001" customHeight="1" thickBot="1" x14ac:dyDescent="0.25">
      <c r="B210" s="17" t="s">
        <v>87</v>
      </c>
      <c r="C210" s="5">
        <v>3</v>
      </c>
      <c r="D210" s="5">
        <v>1</v>
      </c>
      <c r="E210" s="6">
        <f t="shared" si="28"/>
        <v>-0.66666666666666663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2</v>
      </c>
      <c r="D212" s="5">
        <v>1</v>
      </c>
      <c r="E212" s="6">
        <f>IF(C212=0,"-",(D212-C212)/C212)</f>
        <v>-0.5</v>
      </c>
    </row>
    <row r="213" spans="2:5" ht="15" thickBot="1" x14ac:dyDescent="0.25">
      <c r="B213" s="17" t="s">
        <v>86</v>
      </c>
      <c r="C213" s="5">
        <v>2</v>
      </c>
      <c r="D213" s="5">
        <v>0</v>
      </c>
      <c r="E213" s="6">
        <f t="shared" ref="E213:E214" si="29">IF(C213=0,"-",(D213-C213)/C213)</f>
        <v>-1</v>
      </c>
    </row>
    <row r="214" spans="2:5" ht="15" thickBot="1" x14ac:dyDescent="0.25">
      <c r="B214" s="17" t="s">
        <v>87</v>
      </c>
      <c r="C214" s="5">
        <v>0</v>
      </c>
      <c r="D214" s="5">
        <v>1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16</v>
      </c>
      <c r="D221" s="5">
        <v>7</v>
      </c>
      <c r="E221" s="6">
        <f t="shared" ref="E221:E223" si="30">IF(C221=0,"-",(D221-C221)/C221)</f>
        <v>-0.5625</v>
      </c>
    </row>
    <row r="222" spans="2:5" ht="15" thickBot="1" x14ac:dyDescent="0.25">
      <c r="B222" s="16" t="s">
        <v>92</v>
      </c>
      <c r="C222" s="5">
        <v>14</v>
      </c>
      <c r="D222" s="5">
        <v>7</v>
      </c>
      <c r="E222" s="6">
        <f t="shared" si="30"/>
        <v>-0.5</v>
      </c>
    </row>
    <row r="223" spans="2:5" ht="15" thickBot="1" x14ac:dyDescent="0.25">
      <c r="B223" s="16" t="s">
        <v>93</v>
      </c>
      <c r="C223" s="5">
        <v>21</v>
      </c>
      <c r="D223" s="5">
        <v>13</v>
      </c>
      <c r="E223" s="6">
        <f t="shared" si="30"/>
        <v>-0.38095238095238093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5626</v>
      </c>
      <c r="D14" s="5">
        <v>5238</v>
      </c>
      <c r="E14" s="6">
        <f>IF(C14&gt;0,(D14-C14)/C14)</f>
        <v>-6.8965517241379309E-2</v>
      </c>
    </row>
    <row r="15" spans="1:5" ht="20.100000000000001" customHeight="1" thickBot="1" x14ac:dyDescent="0.25">
      <c r="B15" s="4" t="s">
        <v>17</v>
      </c>
      <c r="C15" s="5">
        <v>5376</v>
      </c>
      <c r="D15" s="5">
        <v>5069</v>
      </c>
      <c r="E15" s="6">
        <f t="shared" ref="E15:E25" si="0">IF(C15&gt;0,(D15-C15)/C15)</f>
        <v>-5.710565476190476E-2</v>
      </c>
    </row>
    <row r="16" spans="1:5" ht="20.100000000000001" customHeight="1" thickBot="1" x14ac:dyDescent="0.25">
      <c r="B16" s="4" t="s">
        <v>18</v>
      </c>
      <c r="C16" s="5">
        <v>3451</v>
      </c>
      <c r="D16" s="5">
        <v>3279</v>
      </c>
      <c r="E16" s="6">
        <f t="shared" si="0"/>
        <v>-4.9840625905534626E-2</v>
      </c>
    </row>
    <row r="17" spans="2:5" ht="20.100000000000001" customHeight="1" thickBot="1" x14ac:dyDescent="0.25">
      <c r="B17" s="4" t="s">
        <v>19</v>
      </c>
      <c r="C17" s="5">
        <v>1925</v>
      </c>
      <c r="D17" s="5">
        <v>1790</v>
      </c>
      <c r="E17" s="6">
        <f t="shared" si="0"/>
        <v>-7.0129870129870125E-2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155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23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0.35807291666666669</v>
      </c>
      <c r="D20" s="6">
        <f>D17/D15</f>
        <v>0.35312684947721446</v>
      </c>
      <c r="E20" s="6">
        <f t="shared" si="0"/>
        <v>-1.3813016732724772E-2</v>
      </c>
    </row>
    <row r="21" spans="2:5" ht="30" customHeight="1" thickBot="1" x14ac:dyDescent="0.25">
      <c r="B21" s="4" t="s">
        <v>23</v>
      </c>
      <c r="C21" s="5">
        <v>530</v>
      </c>
      <c r="D21" s="5">
        <v>552</v>
      </c>
      <c r="E21" s="6">
        <f t="shared" si="0"/>
        <v>4.1509433962264149E-2</v>
      </c>
    </row>
    <row r="22" spans="2:5" ht="20.100000000000001" customHeight="1" thickBot="1" x14ac:dyDescent="0.25">
      <c r="B22" s="4" t="s">
        <v>24</v>
      </c>
      <c r="C22" s="5">
        <v>337</v>
      </c>
      <c r="D22" s="5">
        <v>392</v>
      </c>
      <c r="E22" s="6">
        <f t="shared" si="0"/>
        <v>0.16320474777448071</v>
      </c>
    </row>
    <row r="23" spans="2:5" ht="20.100000000000001" customHeight="1" thickBot="1" x14ac:dyDescent="0.25">
      <c r="B23" s="4" t="s">
        <v>25</v>
      </c>
      <c r="C23" s="5">
        <v>193</v>
      </c>
      <c r="D23" s="5">
        <v>160</v>
      </c>
      <c r="E23" s="6">
        <f t="shared" si="0"/>
        <v>-0.17098445595854922</v>
      </c>
    </row>
    <row r="24" spans="2:5" ht="20.100000000000001" customHeight="1" thickBot="1" x14ac:dyDescent="0.25">
      <c r="B24" s="4" t="s">
        <v>21</v>
      </c>
      <c r="C24" s="6">
        <f>C23/C21</f>
        <v>0.36415094339622639</v>
      </c>
      <c r="D24" s="6">
        <f t="shared" ref="D24" si="1">D23/D21</f>
        <v>0.28985507246376813</v>
      </c>
      <c r="E24" s="6">
        <f t="shared" si="0"/>
        <v>-0.2040249305399113</v>
      </c>
    </row>
    <row r="25" spans="2:5" ht="20.100000000000001" customHeight="1" thickBot="1" x14ac:dyDescent="0.25">
      <c r="B25" s="7" t="s">
        <v>26</v>
      </c>
      <c r="C25" s="6">
        <v>0.21064353244815509</v>
      </c>
      <c r="D25" s="6">
        <v>0.19861459560634268</v>
      </c>
      <c r="E25" s="6">
        <f t="shared" si="0"/>
        <v>-5.7105654761904705E-2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1287</v>
      </c>
      <c r="D34" s="5">
        <v>1232</v>
      </c>
      <c r="E34" s="6">
        <f>IF(C34&gt;0,(D34-C34)/C34,"-")</f>
        <v>-4.2735042735042736E-2</v>
      </c>
    </row>
    <row r="35" spans="2:5" ht="20.100000000000001" customHeight="1" thickBot="1" x14ac:dyDescent="0.25">
      <c r="B35" s="4" t="s">
        <v>29</v>
      </c>
      <c r="C35" s="5">
        <v>5</v>
      </c>
      <c r="D35" s="5">
        <v>18</v>
      </c>
      <c r="E35" s="6">
        <f t="shared" ref="E35:E37" si="2">IF(C35&gt;0,(D35-C35)/C35,"-")</f>
        <v>2.6</v>
      </c>
    </row>
    <row r="36" spans="2:5" ht="20.100000000000001" customHeight="1" thickBot="1" x14ac:dyDescent="0.25">
      <c r="B36" s="4" t="s">
        <v>28</v>
      </c>
      <c r="C36" s="5">
        <v>1130</v>
      </c>
      <c r="D36" s="5">
        <v>1054</v>
      </c>
      <c r="E36" s="6">
        <f t="shared" si="2"/>
        <v>-6.7256637168141592E-2</v>
      </c>
    </row>
    <row r="37" spans="2:5" ht="20.100000000000001" customHeight="1" thickBot="1" x14ac:dyDescent="0.25">
      <c r="B37" s="4" t="s">
        <v>30</v>
      </c>
      <c r="C37" s="5">
        <v>152</v>
      </c>
      <c r="D37" s="5">
        <v>160</v>
      </c>
      <c r="E37" s="6">
        <f t="shared" si="2"/>
        <v>5.2631578947368418E-2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718</v>
      </c>
      <c r="D44" s="5">
        <v>639</v>
      </c>
      <c r="E44" s="6">
        <f>IF(C44&gt;0,(D44-C44)/C44,"-")</f>
        <v>-0.11002785515320335</v>
      </c>
    </row>
    <row r="45" spans="2:5" ht="20.100000000000001" customHeight="1" thickBot="1" x14ac:dyDescent="0.25">
      <c r="B45" s="4" t="s">
        <v>34</v>
      </c>
      <c r="C45" s="5">
        <v>80</v>
      </c>
      <c r="D45" s="5">
        <v>90</v>
      </c>
      <c r="E45" s="6">
        <f t="shared" ref="E45:E51" si="3">IF(C45&gt;0,(D45-C45)/C45,"-")</f>
        <v>0.125</v>
      </c>
    </row>
    <row r="46" spans="2:5" ht="20.100000000000001" customHeight="1" thickBot="1" x14ac:dyDescent="0.25">
      <c r="B46" s="4" t="s">
        <v>31</v>
      </c>
      <c r="C46" s="5">
        <v>238</v>
      </c>
      <c r="D46" s="5">
        <v>177</v>
      </c>
      <c r="E46" s="6">
        <f t="shared" si="3"/>
        <v>-0.25630252100840334</v>
      </c>
    </row>
    <row r="47" spans="2:5" ht="20.100000000000001" customHeight="1" thickBot="1" x14ac:dyDescent="0.25">
      <c r="B47" s="4" t="s">
        <v>32</v>
      </c>
      <c r="C47" s="5">
        <v>1375</v>
      </c>
      <c r="D47" s="5">
        <v>1313</v>
      </c>
      <c r="E47" s="6">
        <f t="shared" si="3"/>
        <v>-4.5090909090909091E-2</v>
      </c>
    </row>
    <row r="48" spans="2:5" ht="20.100000000000001" customHeight="1" thickBot="1" x14ac:dyDescent="0.25">
      <c r="B48" s="4" t="s">
        <v>35</v>
      </c>
      <c r="C48" s="5">
        <v>1012</v>
      </c>
      <c r="D48" s="5">
        <v>928</v>
      </c>
      <c r="E48" s="6">
        <f t="shared" si="3"/>
        <v>-8.3003952569169967E-2</v>
      </c>
    </row>
    <row r="49" spans="2:5" ht="20.100000000000001" customHeight="1" thickBot="1" x14ac:dyDescent="0.25">
      <c r="B49" s="4" t="s">
        <v>67</v>
      </c>
      <c r="C49" s="5">
        <v>1343</v>
      </c>
      <c r="D49" s="5">
        <v>1283</v>
      </c>
      <c r="E49" s="6">
        <f t="shared" si="3"/>
        <v>-4.4676098287416234E-2</v>
      </c>
    </row>
    <row r="50" spans="2:5" ht="20.100000000000001" customHeight="1" collapsed="1" thickBot="1" x14ac:dyDescent="0.25">
      <c r="B50" s="4" t="s">
        <v>36</v>
      </c>
      <c r="C50" s="6">
        <f>C44/(C44+C45)</f>
        <v>0.89974937343358397</v>
      </c>
      <c r="D50" s="6">
        <f>D44/(D44+D45)</f>
        <v>0.87654320987654322</v>
      </c>
      <c r="E50" s="6">
        <f t="shared" si="3"/>
        <v>-2.5791808521613533E-2</v>
      </c>
    </row>
    <row r="51" spans="2:5" ht="20.100000000000001" customHeight="1" thickBot="1" x14ac:dyDescent="0.25">
      <c r="B51" s="4" t="s">
        <v>37</v>
      </c>
      <c r="C51" s="6">
        <f>C47/(C46+C47)</f>
        <v>0.8524488530688159</v>
      </c>
      <c r="D51" s="6">
        <f t="shared" ref="D51" si="4">D47/(D46+D47)</f>
        <v>0.88120805369127519</v>
      </c>
      <c r="E51" s="6">
        <f t="shared" si="3"/>
        <v>3.373715680292861E-2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801</v>
      </c>
      <c r="D58" s="5">
        <v>732</v>
      </c>
      <c r="E58" s="6">
        <f>IF(C58&gt;0,(D58-C58)/C58,"-")</f>
        <v>-8.6142322097378279E-2</v>
      </c>
    </row>
    <row r="59" spans="2:5" ht="20.100000000000001" customHeight="1" thickBot="1" x14ac:dyDescent="0.25">
      <c r="B59" s="4" t="s">
        <v>41</v>
      </c>
      <c r="C59" s="5">
        <v>488</v>
      </c>
      <c r="D59" s="5">
        <v>454</v>
      </c>
      <c r="E59" s="6">
        <f t="shared" ref="E59:E63" si="5">IF(C59&gt;0,(D59-C59)/C59,"-")</f>
        <v>-6.9672131147540978E-2</v>
      </c>
    </row>
    <row r="60" spans="2:5" ht="20.100000000000001" customHeight="1" thickBot="1" x14ac:dyDescent="0.25">
      <c r="B60" s="4" t="s">
        <v>42</v>
      </c>
      <c r="C60" s="5">
        <v>233</v>
      </c>
      <c r="D60" s="5">
        <v>186</v>
      </c>
      <c r="E60" s="6">
        <f t="shared" si="5"/>
        <v>-0.20171673819742489</v>
      </c>
    </row>
    <row r="61" spans="2:5" ht="20.100000000000001" customHeight="1" collapsed="1" thickBot="1" x14ac:dyDescent="0.25">
      <c r="B61" s="4" t="s">
        <v>98</v>
      </c>
      <c r="C61" s="6">
        <f>(C59+C60)/C58</f>
        <v>0.90012484394506864</v>
      </c>
      <c r="D61" s="6">
        <f>(D59+D60)/D58</f>
        <v>0.87431693989071035</v>
      </c>
      <c r="E61" s="6">
        <f t="shared" si="5"/>
        <v>-2.8671471771901512E-2</v>
      </c>
    </row>
    <row r="62" spans="2:5" ht="20.100000000000001" customHeight="1" thickBot="1" x14ac:dyDescent="0.25">
      <c r="B62" s="4" t="s">
        <v>39</v>
      </c>
      <c r="C62" s="6">
        <v>0.88727272727272732</v>
      </c>
      <c r="D62" s="6">
        <v>0.85018726591760296</v>
      </c>
      <c r="E62" s="6">
        <f t="shared" si="5"/>
        <v>-4.1797138822373764E-2</v>
      </c>
    </row>
    <row r="63" spans="2:5" ht="20.100000000000001" customHeight="1" thickBot="1" x14ac:dyDescent="0.25">
      <c r="B63" s="4" t="s">
        <v>40</v>
      </c>
      <c r="C63" s="6">
        <v>0.92828685258964139</v>
      </c>
      <c r="D63" s="6">
        <v>0.93939393939393945</v>
      </c>
      <c r="E63" s="6">
        <f t="shared" si="5"/>
        <v>1.1965145012355422E-2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6656</v>
      </c>
      <c r="D70" s="5">
        <v>6227</v>
      </c>
      <c r="E70" s="6">
        <f>IF(C70&gt;0,(D70-C70)/C70,"-")</f>
        <v>-6.4453125E-2</v>
      </c>
    </row>
    <row r="71" spans="2:10" ht="20.100000000000001" customHeight="1" thickBot="1" x14ac:dyDescent="0.25">
      <c r="B71" s="4" t="s">
        <v>45</v>
      </c>
      <c r="C71" s="5">
        <v>1589</v>
      </c>
      <c r="D71" s="5">
        <v>1370</v>
      </c>
      <c r="E71" s="6">
        <f t="shared" ref="E71:E77" si="6">IF(C71&gt;0,(D71-C71)/C71,"-")</f>
        <v>-0.13782252989301447</v>
      </c>
    </row>
    <row r="72" spans="2:10" ht="20.100000000000001" customHeight="1" thickBot="1" x14ac:dyDescent="0.25">
      <c r="B72" s="4" t="s">
        <v>43</v>
      </c>
      <c r="C72" s="5">
        <v>17</v>
      </c>
      <c r="D72" s="5">
        <v>15</v>
      </c>
      <c r="E72" s="6">
        <f t="shared" si="6"/>
        <v>-0.11764705882352941</v>
      </c>
    </row>
    <row r="73" spans="2:10" ht="20.100000000000001" customHeight="1" thickBot="1" x14ac:dyDescent="0.25">
      <c r="B73" s="4" t="s">
        <v>46</v>
      </c>
      <c r="C73" s="5">
        <v>3694</v>
      </c>
      <c r="D73" s="5">
        <v>3541</v>
      </c>
      <c r="E73" s="6">
        <f t="shared" si="6"/>
        <v>-4.1418516513264753E-2</v>
      </c>
    </row>
    <row r="74" spans="2:10" ht="20.100000000000001" customHeight="1" thickBot="1" x14ac:dyDescent="0.25">
      <c r="B74" s="4" t="s">
        <v>47</v>
      </c>
      <c r="C74" s="5">
        <v>1059</v>
      </c>
      <c r="D74" s="5">
        <v>1062</v>
      </c>
      <c r="E74" s="6">
        <f t="shared" si="6"/>
        <v>2.8328611898016999E-3</v>
      </c>
    </row>
    <row r="75" spans="2:10" ht="20.100000000000001" customHeight="1" thickBot="1" x14ac:dyDescent="0.25">
      <c r="B75" s="4" t="s">
        <v>48</v>
      </c>
      <c r="C75" s="5">
        <v>294</v>
      </c>
      <c r="D75" s="5">
        <v>232</v>
      </c>
      <c r="E75" s="6">
        <f t="shared" si="6"/>
        <v>-0.21088435374149661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3</v>
      </c>
      <c r="D77" s="5">
        <v>7</v>
      </c>
      <c r="E77" s="6">
        <f t="shared" si="6"/>
        <v>1.3333333333333333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370</v>
      </c>
      <c r="D90" s="5">
        <v>361</v>
      </c>
      <c r="E90" s="6">
        <f>IF(C90&gt;0,(D90-C90)/C90,"-")</f>
        <v>-2.4324324324324326E-2</v>
      </c>
    </row>
    <row r="91" spans="2:5" ht="29.25" thickBot="1" x14ac:dyDescent="0.25">
      <c r="B91" s="4" t="s">
        <v>52</v>
      </c>
      <c r="C91" s="5">
        <v>206</v>
      </c>
      <c r="D91" s="5">
        <v>210</v>
      </c>
      <c r="E91" s="6">
        <f t="shared" ref="E91:E93" si="7">IF(C91&gt;0,(D91-C91)/C91,"-")</f>
        <v>1.9417475728155338E-2</v>
      </c>
    </row>
    <row r="92" spans="2:5" ht="29.25" customHeight="1" thickBot="1" x14ac:dyDescent="0.25">
      <c r="B92" s="4" t="s">
        <v>53</v>
      </c>
      <c r="C92" s="5">
        <v>355</v>
      </c>
      <c r="D92" s="5">
        <v>365</v>
      </c>
      <c r="E92" s="6">
        <f t="shared" si="7"/>
        <v>2.8169014084507043E-2</v>
      </c>
    </row>
    <row r="93" spans="2:5" ht="29.25" customHeight="1" thickBot="1" x14ac:dyDescent="0.25">
      <c r="B93" s="4" t="s">
        <v>54</v>
      </c>
      <c r="C93" s="6">
        <f>(C90+C91)/(C90+C91+C92)</f>
        <v>0.61868958109559613</v>
      </c>
      <c r="D93" s="6">
        <f>(D90+D91)/(D90+D91+D92)</f>
        <v>0.6100427350427351</v>
      </c>
      <c r="E93" s="6">
        <f t="shared" si="7"/>
        <v>-1.3976065408356985E-2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941</v>
      </c>
      <c r="D100" s="5">
        <v>951</v>
      </c>
      <c r="E100" s="6">
        <f>IF(C100&gt;0,(D100-C100)/C100,"-")</f>
        <v>1.0626992561105207E-2</v>
      </c>
    </row>
    <row r="101" spans="2:5" ht="20.100000000000001" customHeight="1" thickBot="1" x14ac:dyDescent="0.25">
      <c r="B101" s="4" t="s">
        <v>41</v>
      </c>
      <c r="C101" s="5">
        <v>407</v>
      </c>
      <c r="D101" s="5">
        <v>408</v>
      </c>
      <c r="E101" s="6">
        <f t="shared" ref="E101:E105" si="8">IF(C101&gt;0,(D101-C101)/C101,"-")</f>
        <v>2.4570024570024569E-3</v>
      </c>
    </row>
    <row r="102" spans="2:5" ht="20.100000000000001" customHeight="1" thickBot="1" x14ac:dyDescent="0.25">
      <c r="B102" s="4" t="s">
        <v>42</v>
      </c>
      <c r="C102" s="5">
        <v>170</v>
      </c>
      <c r="D102" s="5">
        <v>166</v>
      </c>
      <c r="E102" s="6">
        <f t="shared" si="8"/>
        <v>-2.3529411764705882E-2</v>
      </c>
    </row>
    <row r="103" spans="2:5" ht="20.100000000000001" customHeight="1" thickBot="1" x14ac:dyDescent="0.25">
      <c r="B103" s="4" t="s">
        <v>98</v>
      </c>
      <c r="C103" s="6">
        <f>(C101+C102)/C100</f>
        <v>0.61317747077577045</v>
      </c>
      <c r="D103" s="6">
        <f>(D101+D102)/D100</f>
        <v>0.60357518401682442</v>
      </c>
      <c r="E103" s="6">
        <f t="shared" si="8"/>
        <v>-1.565988187204197E-2</v>
      </c>
    </row>
    <row r="104" spans="2:5" ht="20.100000000000001" customHeight="1" thickBot="1" x14ac:dyDescent="0.25">
      <c r="B104" s="4" t="s">
        <v>39</v>
      </c>
      <c r="C104" s="6">
        <v>0.60746268656716418</v>
      </c>
      <c r="D104" s="6">
        <v>0.60986547085201792</v>
      </c>
      <c r="E104" s="6">
        <f t="shared" si="8"/>
        <v>3.9554434173268002E-3</v>
      </c>
    </row>
    <row r="105" spans="2:5" ht="20.100000000000001" customHeight="1" thickBot="1" x14ac:dyDescent="0.25">
      <c r="B105" s="4" t="s">
        <v>40</v>
      </c>
      <c r="C105" s="6">
        <v>0.62730627306273068</v>
      </c>
      <c r="D105" s="6">
        <v>0.58865248226950351</v>
      </c>
      <c r="E105" s="6">
        <f t="shared" si="8"/>
        <v>-6.161869002920331E-2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958</v>
      </c>
      <c r="D112" s="5">
        <v>903</v>
      </c>
      <c r="E112" s="6">
        <f>IF(C112&gt;0,(D112-C112)/C112,"-")</f>
        <v>-5.7411273486430062E-2</v>
      </c>
    </row>
    <row r="113" spans="2:14" ht="15" thickBot="1" x14ac:dyDescent="0.25">
      <c r="B113" s="4" t="s">
        <v>56</v>
      </c>
      <c r="C113" s="5">
        <v>581</v>
      </c>
      <c r="D113" s="5">
        <v>553</v>
      </c>
      <c r="E113" s="6">
        <f t="shared" ref="E113:E114" si="9">IF(C113&gt;0,(D113-C113)/C113,"-")</f>
        <v>-4.8192771084337352E-2</v>
      </c>
    </row>
    <row r="114" spans="2:14" ht="15" thickBot="1" x14ac:dyDescent="0.25">
      <c r="B114" s="4" t="s">
        <v>57</v>
      </c>
      <c r="C114" s="5">
        <v>377</v>
      </c>
      <c r="D114" s="5">
        <v>350</v>
      </c>
      <c r="E114" s="6">
        <f t="shared" si="9"/>
        <v>-7.161803713527852E-2</v>
      </c>
    </row>
    <row r="115" spans="2:14" s="22" customFormat="1" x14ac:dyDescent="0.2"/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2</v>
      </c>
      <c r="E128" s="10">
        <v>1</v>
      </c>
      <c r="F128" s="10">
        <v>4</v>
      </c>
      <c r="G128" s="10">
        <v>5</v>
      </c>
      <c r="H128" s="10">
        <v>1</v>
      </c>
      <c r="I128" s="10">
        <v>1</v>
      </c>
      <c r="J128" s="10">
        <v>7</v>
      </c>
      <c r="K128" s="6">
        <f>IF(C128=0,"-",(G128-C128)/C128)</f>
        <v>4</v>
      </c>
      <c r="L128" s="6">
        <f t="shared" ref="L128:N133" si="10">IF(D128=0,"-",(H128-D128)/D128)</f>
        <v>-0.5</v>
      </c>
      <c r="M128" s="6">
        <f t="shared" si="10"/>
        <v>0</v>
      </c>
      <c r="N128" s="6">
        <f t="shared" si="10"/>
        <v>0.75</v>
      </c>
    </row>
    <row r="129" spans="2:14" ht="15" thickBot="1" x14ac:dyDescent="0.25">
      <c r="B129" s="4" t="s">
        <v>64</v>
      </c>
      <c r="C129" s="10">
        <v>3</v>
      </c>
      <c r="D129" s="10">
        <v>0</v>
      </c>
      <c r="E129" s="10">
        <v>0</v>
      </c>
      <c r="F129" s="10">
        <v>3</v>
      </c>
      <c r="G129" s="10">
        <v>7</v>
      </c>
      <c r="H129" s="10">
        <v>0</v>
      </c>
      <c r="I129" s="10">
        <v>0</v>
      </c>
      <c r="J129" s="10">
        <v>7</v>
      </c>
      <c r="K129" s="6">
        <f t="shared" ref="K129:K133" si="11">IF(C129=0,"-",(G129-C129)/C129)</f>
        <v>1.3333333333333333</v>
      </c>
      <c r="L129" s="6" t="str">
        <f t="shared" si="10"/>
        <v>-</v>
      </c>
      <c r="M129" s="6" t="str">
        <f t="shared" si="10"/>
        <v>-</v>
      </c>
      <c r="N129" s="6">
        <f t="shared" si="10"/>
        <v>1.3333333333333333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4</v>
      </c>
      <c r="D133" s="10">
        <v>2</v>
      </c>
      <c r="E133" s="10">
        <v>1</v>
      </c>
      <c r="F133" s="10">
        <v>7</v>
      </c>
      <c r="G133" s="10">
        <v>12</v>
      </c>
      <c r="H133" s="10">
        <v>1</v>
      </c>
      <c r="I133" s="10">
        <v>1</v>
      </c>
      <c r="J133" s="10">
        <v>14</v>
      </c>
      <c r="K133" s="6">
        <f t="shared" si="11"/>
        <v>2</v>
      </c>
      <c r="L133" s="6">
        <f t="shared" si="10"/>
        <v>-0.5</v>
      </c>
      <c r="M133" s="6">
        <f t="shared" si="10"/>
        <v>0</v>
      </c>
      <c r="N133" s="6">
        <f t="shared" si="10"/>
        <v>1</v>
      </c>
    </row>
    <row r="134" spans="2:14" ht="15" thickBot="1" x14ac:dyDescent="0.25">
      <c r="B134" s="4" t="s">
        <v>36</v>
      </c>
      <c r="C134" s="6">
        <f>IF(C128=0,"-",C128/(C128+C129))</f>
        <v>0.25</v>
      </c>
      <c r="D134" s="6">
        <f>IF(D128=0,"-",D128/(D128+D129))</f>
        <v>1</v>
      </c>
      <c r="E134" s="6">
        <f t="shared" ref="E134:J134" si="12">IF(E128=0,"-",E128/(E128+E129))</f>
        <v>1</v>
      </c>
      <c r="F134" s="6">
        <f t="shared" si="12"/>
        <v>0.5714285714285714</v>
      </c>
      <c r="G134" s="6">
        <f t="shared" si="12"/>
        <v>0.41666666666666669</v>
      </c>
      <c r="H134" s="6">
        <f t="shared" si="12"/>
        <v>1</v>
      </c>
      <c r="I134" s="6">
        <f t="shared" si="12"/>
        <v>1</v>
      </c>
      <c r="J134" s="6">
        <f t="shared" si="12"/>
        <v>0.5</v>
      </c>
      <c r="K134" s="6">
        <f>IF(OR(C134="-",G134="-"),"-",(G134-C134)/C134)</f>
        <v>0.66666666666666674</v>
      </c>
      <c r="L134" s="6">
        <f t="shared" ref="L134:N135" si="13">IF(OR(D134="-",H134="-"),"-",(H134-D134)/D134)</f>
        <v>0</v>
      </c>
      <c r="M134" s="6">
        <f t="shared" si="13"/>
        <v>0</v>
      </c>
      <c r="N134" s="6">
        <f t="shared" si="13"/>
        <v>-0.12499999999999994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9</v>
      </c>
      <c r="D143" s="10">
        <v>0</v>
      </c>
      <c r="E143" s="10">
        <v>2</v>
      </c>
      <c r="F143" s="10">
        <v>11</v>
      </c>
      <c r="G143" s="10">
        <v>7</v>
      </c>
      <c r="H143" s="10">
        <v>0</v>
      </c>
      <c r="I143" s="10">
        <v>0</v>
      </c>
      <c r="J143" s="10">
        <v>7</v>
      </c>
      <c r="K143" s="6">
        <f>IF(C143=0,"-",(G143-C143)/C143)</f>
        <v>-0.22222222222222221</v>
      </c>
      <c r="L143" s="6" t="str">
        <f t="shared" ref="L143:N147" si="15">IF(D143=0,"-",(H143-D143)/D143)</f>
        <v>-</v>
      </c>
      <c r="M143" s="6">
        <f t="shared" si="15"/>
        <v>-1</v>
      </c>
      <c r="N143" s="6">
        <f t="shared" si="15"/>
        <v>-0.36363636363636365</v>
      </c>
    </row>
    <row r="144" spans="2:14" ht="15" thickBot="1" x14ac:dyDescent="0.25">
      <c r="B144" s="4" t="s">
        <v>72</v>
      </c>
      <c r="C144" s="10">
        <v>25</v>
      </c>
      <c r="D144" s="10">
        <v>0</v>
      </c>
      <c r="E144" s="10">
        <v>8</v>
      </c>
      <c r="F144" s="10">
        <v>33</v>
      </c>
      <c r="G144" s="10">
        <v>17</v>
      </c>
      <c r="H144" s="10">
        <v>0</v>
      </c>
      <c r="I144" s="10">
        <v>5</v>
      </c>
      <c r="J144" s="10">
        <v>22</v>
      </c>
      <c r="K144" s="6">
        <f t="shared" ref="K144:K147" si="16">IF(C144=0,"-",(G144-C144)/C144)</f>
        <v>-0.32</v>
      </c>
      <c r="L144" s="6" t="str">
        <f t="shared" si="15"/>
        <v>-</v>
      </c>
      <c r="M144" s="6">
        <f t="shared" si="15"/>
        <v>-0.375</v>
      </c>
      <c r="N144" s="6">
        <f t="shared" si="15"/>
        <v>-0.33333333333333331</v>
      </c>
    </row>
    <row r="145" spans="2:14" ht="15" thickBot="1" x14ac:dyDescent="0.25">
      <c r="B145" s="4" t="s">
        <v>73</v>
      </c>
      <c r="C145" s="10">
        <v>197</v>
      </c>
      <c r="D145" s="10">
        <v>0</v>
      </c>
      <c r="E145" s="10">
        <v>26</v>
      </c>
      <c r="F145" s="10">
        <v>223</v>
      </c>
      <c r="G145" s="10">
        <v>173</v>
      </c>
      <c r="H145" s="10">
        <v>0</v>
      </c>
      <c r="I145" s="10">
        <v>18</v>
      </c>
      <c r="J145" s="10">
        <v>191</v>
      </c>
      <c r="K145" s="6">
        <f t="shared" si="16"/>
        <v>-0.12182741116751269</v>
      </c>
      <c r="L145" s="6" t="str">
        <f t="shared" si="15"/>
        <v>-</v>
      </c>
      <c r="M145" s="6">
        <f t="shared" si="15"/>
        <v>-0.30769230769230771</v>
      </c>
      <c r="N145" s="6">
        <f t="shared" si="15"/>
        <v>-0.14349775784753363</v>
      </c>
    </row>
    <row r="146" spans="2:14" ht="15" thickBot="1" x14ac:dyDescent="0.25">
      <c r="B146" s="4" t="s">
        <v>74</v>
      </c>
      <c r="C146" s="10">
        <v>44</v>
      </c>
      <c r="D146" s="10">
        <v>0</v>
      </c>
      <c r="E146" s="10">
        <v>9</v>
      </c>
      <c r="F146" s="10">
        <v>53</v>
      </c>
      <c r="G146" s="10">
        <v>20</v>
      </c>
      <c r="H146" s="10">
        <v>0</v>
      </c>
      <c r="I146" s="10">
        <v>7</v>
      </c>
      <c r="J146" s="10">
        <v>27</v>
      </c>
      <c r="K146" s="6">
        <f t="shared" si="16"/>
        <v>-0.54545454545454541</v>
      </c>
      <c r="L146" s="6" t="str">
        <f t="shared" si="15"/>
        <v>-</v>
      </c>
      <c r="M146" s="6">
        <f t="shared" si="15"/>
        <v>-0.22222222222222221</v>
      </c>
      <c r="N146" s="6">
        <f t="shared" si="15"/>
        <v>-0.49056603773584906</v>
      </c>
    </row>
    <row r="147" spans="2:14" ht="15" thickBot="1" x14ac:dyDescent="0.25">
      <c r="B147" s="4" t="s">
        <v>75</v>
      </c>
      <c r="C147" s="10">
        <v>2</v>
      </c>
      <c r="D147" s="10">
        <v>0</v>
      </c>
      <c r="E147" s="10">
        <v>0</v>
      </c>
      <c r="F147" s="10">
        <v>2</v>
      </c>
      <c r="G147" s="10">
        <v>0</v>
      </c>
      <c r="H147" s="10">
        <v>0</v>
      </c>
      <c r="I147" s="10">
        <v>0</v>
      </c>
      <c r="J147" s="10">
        <v>0</v>
      </c>
      <c r="K147" s="6">
        <f t="shared" si="16"/>
        <v>-1</v>
      </c>
      <c r="L147" s="6" t="str">
        <f t="shared" si="15"/>
        <v>-</v>
      </c>
      <c r="M147" s="6" t="str">
        <f t="shared" si="15"/>
        <v>-</v>
      </c>
      <c r="N147" s="6">
        <f t="shared" si="15"/>
        <v>-1</v>
      </c>
    </row>
    <row r="148" spans="2:14" ht="15" thickBot="1" x14ac:dyDescent="0.25">
      <c r="B148" s="7" t="s">
        <v>68</v>
      </c>
      <c r="C148" s="10">
        <v>277</v>
      </c>
      <c r="D148" s="10">
        <v>0</v>
      </c>
      <c r="E148" s="10">
        <v>45</v>
      </c>
      <c r="F148" s="10">
        <v>322</v>
      </c>
      <c r="G148" s="10">
        <v>217</v>
      </c>
      <c r="H148" s="10">
        <v>0</v>
      </c>
      <c r="I148" s="10">
        <v>30</v>
      </c>
      <c r="J148" s="10">
        <v>247</v>
      </c>
      <c r="K148" s="6">
        <f t="shared" ref="K148" si="17">IF(C148=0,"-",(G148-C148)/C148)</f>
        <v>-0.21660649819494585</v>
      </c>
      <c r="L148" s="6" t="str">
        <f t="shared" ref="L148" si="18">IF(D148=0,"-",(H148-D148)/D148)</f>
        <v>-</v>
      </c>
      <c r="M148" s="6">
        <f t="shared" ref="M148" si="19">IF(E148=0,"-",(I148-E148)/E148)</f>
        <v>-0.33333333333333331</v>
      </c>
      <c r="N148" s="6">
        <f t="shared" ref="N148" si="20">IF(F148=0,"-",(J148-F148)/F148)</f>
        <v>-0.23291925465838509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4.3689320388349516E-2</v>
      </c>
      <c r="D149" s="6" t="str">
        <f t="shared" si="21"/>
        <v>-</v>
      </c>
      <c r="E149" s="6">
        <f t="shared" si="21"/>
        <v>7.1428571428571425E-2</v>
      </c>
      <c r="F149" s="6">
        <f t="shared" si="21"/>
        <v>4.7008547008547008E-2</v>
      </c>
      <c r="G149" s="6">
        <f t="shared" si="21"/>
        <v>3.888888888888889E-2</v>
      </c>
      <c r="H149" s="6" t="str">
        <f t="shared" si="21"/>
        <v>-</v>
      </c>
      <c r="I149" s="6" t="str">
        <f t="shared" si="21"/>
        <v>-</v>
      </c>
      <c r="J149" s="6">
        <f t="shared" si="21"/>
        <v>3.5353535353535352E-2</v>
      </c>
      <c r="K149" s="6">
        <f>IF(OR(C149="-",G149="-"),"-",(G149-C149)/C149)</f>
        <v>-0.10987654320987655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-0.24793388429752067</v>
      </c>
    </row>
    <row r="150" spans="2:14" ht="29.25" thickBot="1" x14ac:dyDescent="0.25">
      <c r="B150" s="7" t="s">
        <v>77</v>
      </c>
      <c r="C150" s="6">
        <f t="shared" si="21"/>
        <v>0.36231884057971014</v>
      </c>
      <c r="D150" s="6" t="str">
        <f t="shared" si="21"/>
        <v>-</v>
      </c>
      <c r="E150" s="6">
        <f t="shared" si="21"/>
        <v>0.47058823529411764</v>
      </c>
      <c r="F150" s="6">
        <f t="shared" si="21"/>
        <v>0.38372093023255816</v>
      </c>
      <c r="G150" s="6">
        <f t="shared" si="21"/>
        <v>0.45945945945945948</v>
      </c>
      <c r="H150" s="6" t="str">
        <f t="shared" si="21"/>
        <v>-</v>
      </c>
      <c r="I150" s="6">
        <f t="shared" si="21"/>
        <v>0.41666666666666669</v>
      </c>
      <c r="J150" s="6">
        <f t="shared" si="21"/>
        <v>0.44897959183673469</v>
      </c>
      <c r="K150" s="6">
        <f>IF(OR(C150="-",G150="-"),"-",(G150-C150)/C150)</f>
        <v>0.2681081081081082</v>
      </c>
      <c r="L150" s="6" t="str">
        <f t="shared" si="22"/>
        <v>-</v>
      </c>
      <c r="M150" s="6">
        <f t="shared" si="22"/>
        <v>-0.11458333333333329</v>
      </c>
      <c r="N150" s="6">
        <f t="shared" si="22"/>
        <v>0.17006802721088429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240</v>
      </c>
      <c r="D157" s="19">
        <v>193</v>
      </c>
      <c r="E157" s="18">
        <f>IF(C157=0,"-",(D157-C157)/C157)</f>
        <v>-0.19583333333333333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34</v>
      </c>
      <c r="D158" s="19">
        <v>21</v>
      </c>
      <c r="E158" s="18">
        <f t="shared" ref="E158:E159" si="23">IF(C158=0,"-",(D158-C158)/C158)</f>
        <v>-0.38235294117647056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3</v>
      </c>
      <c r="D159" s="19">
        <v>3</v>
      </c>
      <c r="E159" s="18">
        <f t="shared" si="23"/>
        <v>0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0.86642599277978338</v>
      </c>
      <c r="D160" s="18">
        <f>IF(D157=0,"-",D157/(D157+D158+D159))</f>
        <v>0.88940092165898621</v>
      </c>
      <c r="E160" s="18">
        <f>IF(OR(C160="-",D160="-"),"-",(D160-C160)/C160)</f>
        <v>2.6516897081413263E-2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7</v>
      </c>
      <c r="D166" s="5">
        <v>14</v>
      </c>
      <c r="E166" s="6">
        <f>IF(C166=0,"-",(D166-C166)/C166)</f>
        <v>1</v>
      </c>
    </row>
    <row r="167" spans="2:14" ht="20.100000000000001" customHeight="1" thickBot="1" x14ac:dyDescent="0.25">
      <c r="B167" s="4" t="s">
        <v>41</v>
      </c>
      <c r="C167" s="5">
        <v>3</v>
      </c>
      <c r="D167" s="5">
        <v>5</v>
      </c>
      <c r="E167" s="6">
        <f t="shared" ref="E167:E168" si="24">IF(C167=0,"-",(D167-C167)/C167)</f>
        <v>0.66666666666666663</v>
      </c>
    </row>
    <row r="168" spans="2:14" ht="20.100000000000001" customHeight="1" thickBot="1" x14ac:dyDescent="0.25">
      <c r="B168" s="4" t="s">
        <v>42</v>
      </c>
      <c r="C168" s="5">
        <v>1</v>
      </c>
      <c r="D168" s="5">
        <v>2</v>
      </c>
      <c r="E168" s="6">
        <f t="shared" si="24"/>
        <v>1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0.5714285714285714</v>
      </c>
      <c r="D169" s="6">
        <f>IF(D166=0,"-",(D167+D168)/D166)</f>
        <v>0.5</v>
      </c>
      <c r="E169" s="6">
        <f t="shared" ref="E169:E171" si="25">IF(OR(C169="-",D169="-"),"-",(D169-C169)/C169)</f>
        <v>-0.12499999999999994</v>
      </c>
    </row>
    <row r="170" spans="2:14" ht="20.100000000000001" customHeight="1" thickBot="1" x14ac:dyDescent="0.25">
      <c r="B170" s="4" t="s">
        <v>39</v>
      </c>
      <c r="C170" s="6">
        <v>0.5</v>
      </c>
      <c r="D170" s="6">
        <v>0.5</v>
      </c>
      <c r="E170" s="6">
        <f t="shared" si="25"/>
        <v>0</v>
      </c>
    </row>
    <row r="171" spans="2:14" ht="20.100000000000001" customHeight="1" thickBot="1" x14ac:dyDescent="0.25">
      <c r="B171" s="4" t="s">
        <v>40</v>
      </c>
      <c r="C171" s="6">
        <v>1</v>
      </c>
      <c r="D171" s="6">
        <v>0.5</v>
      </c>
      <c r="E171" s="6">
        <f t="shared" si="25"/>
        <v>-0.5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16</v>
      </c>
      <c r="D178" s="5">
        <v>8</v>
      </c>
      <c r="E178" s="6">
        <f>IF(C178=0,"-",(D178-C178)/C178)</f>
        <v>-0.5</v>
      </c>
      <c r="H178" s="13"/>
    </row>
    <row r="179" spans="2:8" ht="15" thickBot="1" x14ac:dyDescent="0.25">
      <c r="B179" s="4" t="s">
        <v>43</v>
      </c>
      <c r="C179" s="5">
        <v>12</v>
      </c>
      <c r="D179" s="5">
        <v>4</v>
      </c>
      <c r="E179" s="6">
        <f t="shared" ref="E179:E185" si="26">IF(C179=0,"-",(D179-C179)/C179)</f>
        <v>-0.66666666666666663</v>
      </c>
      <c r="H179" s="13"/>
    </row>
    <row r="180" spans="2:8" ht="15" thickBot="1" x14ac:dyDescent="0.25">
      <c r="B180" s="4" t="s">
        <v>47</v>
      </c>
      <c r="C180" s="5">
        <v>3</v>
      </c>
      <c r="D180" s="5">
        <v>2</v>
      </c>
      <c r="E180" s="6">
        <f t="shared" si="26"/>
        <v>-0.33333333333333331</v>
      </c>
      <c r="H180" s="13"/>
    </row>
    <row r="181" spans="2:8" ht="15" thickBot="1" x14ac:dyDescent="0.25">
      <c r="B181" s="4" t="s">
        <v>78</v>
      </c>
      <c r="C181" s="5">
        <v>1</v>
      </c>
      <c r="D181" s="5">
        <v>2</v>
      </c>
      <c r="E181" s="6">
        <f t="shared" si="26"/>
        <v>1</v>
      </c>
      <c r="H181" s="13"/>
    </row>
    <row r="182" spans="2:8" ht="15" thickBot="1" x14ac:dyDescent="0.25">
      <c r="B182" s="15" t="s">
        <v>79</v>
      </c>
      <c r="C182" s="5">
        <v>337</v>
      </c>
      <c r="D182" s="5">
        <v>269</v>
      </c>
      <c r="E182" s="6">
        <f t="shared" si="26"/>
        <v>-0.20178041543026706</v>
      </c>
      <c r="H182" s="13"/>
    </row>
    <row r="183" spans="2:8" ht="15" thickBot="1" x14ac:dyDescent="0.25">
      <c r="B183" s="4" t="s">
        <v>47</v>
      </c>
      <c r="C183" s="5">
        <v>322</v>
      </c>
      <c r="D183" s="5">
        <v>236</v>
      </c>
      <c r="E183" s="6">
        <f t="shared" si="26"/>
        <v>-0.26708074534161491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15</v>
      </c>
      <c r="D185" s="5">
        <v>33</v>
      </c>
      <c r="E185" s="6">
        <f t="shared" si="26"/>
        <v>1.2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8</v>
      </c>
      <c r="D197" s="5">
        <v>9</v>
      </c>
      <c r="E197" s="6">
        <f t="shared" ref="E197:E200" si="27">IF(C197=0,"-",(D197-C197)/C197)</f>
        <v>0.125</v>
      </c>
    </row>
    <row r="198" spans="2:5" ht="15" thickBot="1" x14ac:dyDescent="0.25">
      <c r="B198" s="4" t="s">
        <v>83</v>
      </c>
      <c r="C198" s="5">
        <v>0</v>
      </c>
      <c r="D198" s="5">
        <v>1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8</v>
      </c>
      <c r="D199" s="5">
        <v>10</v>
      </c>
      <c r="E199" s="6">
        <f t="shared" si="27"/>
        <v>0.25</v>
      </c>
    </row>
    <row r="200" spans="2:5" ht="15" thickBot="1" x14ac:dyDescent="0.25">
      <c r="B200" s="4" t="s">
        <v>85</v>
      </c>
      <c r="C200" s="5">
        <v>6</v>
      </c>
      <c r="D200" s="5">
        <v>7</v>
      </c>
      <c r="E200" s="6">
        <f t="shared" si="27"/>
        <v>0.16666666666666666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8</v>
      </c>
      <c r="D208" s="5">
        <v>9</v>
      </c>
      <c r="E208" s="6">
        <f t="shared" si="28"/>
        <v>0.125</v>
      </c>
    </row>
    <row r="209" spans="2:5" ht="20.100000000000001" customHeight="1" thickBot="1" x14ac:dyDescent="0.25">
      <c r="B209" s="17" t="s">
        <v>86</v>
      </c>
      <c r="C209" s="5">
        <v>8</v>
      </c>
      <c r="D209" s="5">
        <v>8</v>
      </c>
      <c r="E209" s="6">
        <f t="shared" si="28"/>
        <v>0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1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1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1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11</v>
      </c>
      <c r="D221" s="5">
        <v>9</v>
      </c>
      <c r="E221" s="6">
        <f t="shared" ref="E221:E223" si="30">IF(C221=0,"-",(D221-C221)/C221)</f>
        <v>-0.18181818181818182</v>
      </c>
    </row>
    <row r="222" spans="2:5" ht="15" thickBot="1" x14ac:dyDescent="0.25">
      <c r="B222" s="16" t="s">
        <v>92</v>
      </c>
      <c r="C222" s="5">
        <v>11</v>
      </c>
      <c r="D222" s="5">
        <v>12</v>
      </c>
      <c r="E222" s="6">
        <f t="shared" si="30"/>
        <v>9.0909090909090912E-2</v>
      </c>
    </row>
    <row r="223" spans="2:5" ht="15" thickBot="1" x14ac:dyDescent="0.25">
      <c r="B223" s="16" t="s">
        <v>93</v>
      </c>
      <c r="C223" s="5">
        <v>37</v>
      </c>
      <c r="D223" s="5">
        <v>48</v>
      </c>
      <c r="E223" s="6">
        <f t="shared" si="30"/>
        <v>0.29729729729729731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603</v>
      </c>
      <c r="D14" s="5">
        <v>546</v>
      </c>
      <c r="E14" s="6">
        <f>IF(C14&gt;0,(D14-C14)/C14)</f>
        <v>-9.4527363184079602E-2</v>
      </c>
    </row>
    <row r="15" spans="1:5" ht="20.100000000000001" customHeight="1" thickBot="1" x14ac:dyDescent="0.25">
      <c r="B15" s="4" t="s">
        <v>17</v>
      </c>
      <c r="C15" s="5">
        <v>575</v>
      </c>
      <c r="D15" s="5">
        <v>528</v>
      </c>
      <c r="E15" s="6">
        <f t="shared" ref="E15:E25" si="0">IF(C15&gt;0,(D15-C15)/C15)</f>
        <v>-8.1739130434782606E-2</v>
      </c>
    </row>
    <row r="16" spans="1:5" ht="20.100000000000001" customHeight="1" thickBot="1" x14ac:dyDescent="0.25">
      <c r="B16" s="4" t="s">
        <v>18</v>
      </c>
      <c r="C16" s="5">
        <v>522</v>
      </c>
      <c r="D16" s="5">
        <v>458</v>
      </c>
      <c r="E16" s="6">
        <f t="shared" si="0"/>
        <v>-0.12260536398467432</v>
      </c>
    </row>
    <row r="17" spans="2:5" ht="20.100000000000001" customHeight="1" thickBot="1" x14ac:dyDescent="0.25">
      <c r="B17" s="4" t="s">
        <v>19</v>
      </c>
      <c r="C17" s="5">
        <v>53</v>
      </c>
      <c r="D17" s="5">
        <v>70</v>
      </c>
      <c r="E17" s="6">
        <f t="shared" si="0"/>
        <v>0.32075471698113206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3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9.2173913043478259E-2</v>
      </c>
      <c r="D20" s="6">
        <f>D17/D15</f>
        <v>0.13257575757575757</v>
      </c>
      <c r="E20" s="6">
        <f t="shared" si="0"/>
        <v>0.43832189822755857</v>
      </c>
    </row>
    <row r="21" spans="2:5" ht="30" customHeight="1" thickBot="1" x14ac:dyDescent="0.25">
      <c r="B21" s="4" t="s">
        <v>23</v>
      </c>
      <c r="C21" s="5">
        <v>23</v>
      </c>
      <c r="D21" s="5">
        <v>34</v>
      </c>
      <c r="E21" s="6">
        <f t="shared" si="0"/>
        <v>0.47826086956521741</v>
      </c>
    </row>
    <row r="22" spans="2:5" ht="20.100000000000001" customHeight="1" thickBot="1" x14ac:dyDescent="0.25">
      <c r="B22" s="4" t="s">
        <v>24</v>
      </c>
      <c r="C22" s="5">
        <v>19</v>
      </c>
      <c r="D22" s="5">
        <v>28</v>
      </c>
      <c r="E22" s="6">
        <f t="shared" si="0"/>
        <v>0.47368421052631576</v>
      </c>
    </row>
    <row r="23" spans="2:5" ht="20.100000000000001" customHeight="1" thickBot="1" x14ac:dyDescent="0.25">
      <c r="B23" s="4" t="s">
        <v>25</v>
      </c>
      <c r="C23" s="5">
        <v>4</v>
      </c>
      <c r="D23" s="5">
        <v>6</v>
      </c>
      <c r="E23" s="6">
        <f t="shared" si="0"/>
        <v>0.5</v>
      </c>
    </row>
    <row r="24" spans="2:5" ht="20.100000000000001" customHeight="1" thickBot="1" x14ac:dyDescent="0.25">
      <c r="B24" s="4" t="s">
        <v>21</v>
      </c>
      <c r="C24" s="6">
        <f>C23/C21</f>
        <v>0.17391304347826086</v>
      </c>
      <c r="D24" s="6">
        <f t="shared" ref="D24" si="1">D23/D21</f>
        <v>0.17647058823529413</v>
      </c>
      <c r="E24" s="6">
        <f t="shared" si="0"/>
        <v>1.470588235294127E-2</v>
      </c>
    </row>
    <row r="25" spans="2:5" ht="20.100000000000001" customHeight="1" thickBot="1" x14ac:dyDescent="0.25">
      <c r="B25" s="7" t="s">
        <v>26</v>
      </c>
      <c r="C25" s="6">
        <v>0.10748527451739111</v>
      </c>
      <c r="D25" s="6">
        <v>9.8699521643795654E-2</v>
      </c>
      <c r="E25" s="6">
        <f t="shared" si="0"/>
        <v>-8.1739130434782675E-2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203</v>
      </c>
      <c r="D34" s="5">
        <v>181</v>
      </c>
      <c r="E34" s="6">
        <f>IF(C34&gt;0,(D34-C34)/C34,"-")</f>
        <v>-0.10837438423645321</v>
      </c>
    </row>
    <row r="35" spans="2:5" ht="20.100000000000001" customHeight="1" thickBot="1" x14ac:dyDescent="0.25">
      <c r="B35" s="4" t="s">
        <v>29</v>
      </c>
      <c r="C35" s="5">
        <v>0</v>
      </c>
      <c r="D35" s="5">
        <v>10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150</v>
      </c>
      <c r="D36" s="5">
        <v>125</v>
      </c>
      <c r="E36" s="6">
        <f t="shared" si="2"/>
        <v>-0.16666666666666666</v>
      </c>
    </row>
    <row r="37" spans="2:5" ht="20.100000000000001" customHeight="1" thickBot="1" x14ac:dyDescent="0.25">
      <c r="B37" s="4" t="s">
        <v>30</v>
      </c>
      <c r="C37" s="5">
        <v>53</v>
      </c>
      <c r="D37" s="5">
        <v>46</v>
      </c>
      <c r="E37" s="6">
        <f t="shared" si="2"/>
        <v>-0.13207547169811321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100</v>
      </c>
      <c r="D44" s="5">
        <v>101</v>
      </c>
      <c r="E44" s="6">
        <f>IF(C44&gt;0,(D44-C44)/C44,"-")</f>
        <v>0.01</v>
      </c>
    </row>
    <row r="45" spans="2:5" ht="20.100000000000001" customHeight="1" thickBot="1" x14ac:dyDescent="0.25">
      <c r="B45" s="4" t="s">
        <v>34</v>
      </c>
      <c r="C45" s="5">
        <v>5</v>
      </c>
      <c r="D45" s="5">
        <v>10</v>
      </c>
      <c r="E45" s="6">
        <f t="shared" ref="E45:E51" si="3">IF(C45&gt;0,(D45-C45)/C45,"-")</f>
        <v>1</v>
      </c>
    </row>
    <row r="46" spans="2:5" ht="20.100000000000001" customHeight="1" thickBot="1" x14ac:dyDescent="0.25">
      <c r="B46" s="4" t="s">
        <v>31</v>
      </c>
      <c r="C46" s="5">
        <v>31</v>
      </c>
      <c r="D46" s="5">
        <v>23</v>
      </c>
      <c r="E46" s="6">
        <f t="shared" si="3"/>
        <v>-0.25806451612903225</v>
      </c>
    </row>
    <row r="47" spans="2:5" ht="20.100000000000001" customHeight="1" thickBot="1" x14ac:dyDescent="0.25">
      <c r="B47" s="4" t="s">
        <v>32</v>
      </c>
      <c r="C47" s="5">
        <v>179</v>
      </c>
      <c r="D47" s="5">
        <v>213</v>
      </c>
      <c r="E47" s="6">
        <f t="shared" si="3"/>
        <v>0.18994413407821228</v>
      </c>
    </row>
    <row r="48" spans="2:5" ht="20.100000000000001" customHeight="1" thickBot="1" x14ac:dyDescent="0.25">
      <c r="B48" s="4" t="s">
        <v>35</v>
      </c>
      <c r="C48" s="5">
        <v>131</v>
      </c>
      <c r="D48" s="5">
        <v>106</v>
      </c>
      <c r="E48" s="6">
        <f t="shared" si="3"/>
        <v>-0.19083969465648856</v>
      </c>
    </row>
    <row r="49" spans="2:5" ht="20.100000000000001" customHeight="1" thickBot="1" x14ac:dyDescent="0.25">
      <c r="B49" s="4" t="s">
        <v>67</v>
      </c>
      <c r="C49" s="5">
        <v>114</v>
      </c>
      <c r="D49" s="5">
        <v>64</v>
      </c>
      <c r="E49" s="6">
        <f t="shared" si="3"/>
        <v>-0.43859649122807015</v>
      </c>
    </row>
    <row r="50" spans="2:5" ht="20.100000000000001" customHeight="1" collapsed="1" thickBot="1" x14ac:dyDescent="0.25">
      <c r="B50" s="4" t="s">
        <v>36</v>
      </c>
      <c r="C50" s="6">
        <f>C44/(C44+C45)</f>
        <v>0.95238095238095233</v>
      </c>
      <c r="D50" s="6">
        <f>D44/(D44+D45)</f>
        <v>0.90990990990990994</v>
      </c>
      <c r="E50" s="6">
        <f t="shared" si="3"/>
        <v>-4.4594594594594507E-2</v>
      </c>
    </row>
    <row r="51" spans="2:5" ht="20.100000000000001" customHeight="1" thickBot="1" x14ac:dyDescent="0.25">
      <c r="B51" s="4" t="s">
        <v>37</v>
      </c>
      <c r="C51" s="6">
        <f>C47/(C46+C47)</f>
        <v>0.85238095238095235</v>
      </c>
      <c r="D51" s="6">
        <f t="shared" ref="D51" si="4">D47/(D46+D47)</f>
        <v>0.90254237288135597</v>
      </c>
      <c r="E51" s="6">
        <f t="shared" si="3"/>
        <v>5.8848593883155088E-2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105</v>
      </c>
      <c r="D58" s="5">
        <v>111</v>
      </c>
      <c r="E58" s="6">
        <f>IF(C58&gt;0,(D58-C58)/C58,"-")</f>
        <v>5.7142857142857141E-2</v>
      </c>
    </row>
    <row r="59" spans="2:5" ht="20.100000000000001" customHeight="1" thickBot="1" x14ac:dyDescent="0.25">
      <c r="B59" s="4" t="s">
        <v>41</v>
      </c>
      <c r="C59" s="5">
        <v>94</v>
      </c>
      <c r="D59" s="5">
        <v>93</v>
      </c>
      <c r="E59" s="6">
        <f t="shared" ref="E59:E63" si="5">IF(C59&gt;0,(D59-C59)/C59,"-")</f>
        <v>-1.0638297872340425E-2</v>
      </c>
    </row>
    <row r="60" spans="2:5" ht="20.100000000000001" customHeight="1" thickBot="1" x14ac:dyDescent="0.25">
      <c r="B60" s="4" t="s">
        <v>42</v>
      </c>
      <c r="C60" s="5">
        <v>6</v>
      </c>
      <c r="D60" s="5">
        <v>8</v>
      </c>
      <c r="E60" s="6">
        <f t="shared" si="5"/>
        <v>0.33333333333333331</v>
      </c>
    </row>
    <row r="61" spans="2:5" ht="20.100000000000001" customHeight="1" collapsed="1" thickBot="1" x14ac:dyDescent="0.25">
      <c r="B61" s="4" t="s">
        <v>98</v>
      </c>
      <c r="C61" s="6">
        <f>(C59+C60)/C58</f>
        <v>0.95238095238095233</v>
      </c>
      <c r="D61" s="6">
        <f>(D59+D60)/D58</f>
        <v>0.90990990990990994</v>
      </c>
      <c r="E61" s="6">
        <f t="shared" si="5"/>
        <v>-4.4594594594594507E-2</v>
      </c>
    </row>
    <row r="62" spans="2:5" ht="20.100000000000001" customHeight="1" thickBot="1" x14ac:dyDescent="0.25">
      <c r="B62" s="4" t="s">
        <v>39</v>
      </c>
      <c r="C62" s="6">
        <v>0.9494949494949495</v>
      </c>
      <c r="D62" s="6">
        <v>0.92079207920792083</v>
      </c>
      <c r="E62" s="6">
        <f t="shared" si="5"/>
        <v>-3.022961870655147E-2</v>
      </c>
    </row>
    <row r="63" spans="2:5" ht="20.100000000000001" customHeight="1" thickBot="1" x14ac:dyDescent="0.25">
      <c r="B63" s="4" t="s">
        <v>40</v>
      </c>
      <c r="C63" s="6">
        <v>1</v>
      </c>
      <c r="D63" s="6">
        <v>0.8</v>
      </c>
      <c r="E63" s="6">
        <f t="shared" si="5"/>
        <v>-0.19999999999999996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660</v>
      </c>
      <c r="D70" s="5">
        <v>614</v>
      </c>
      <c r="E70" s="6">
        <f>IF(C70&gt;0,(D70-C70)/C70,"-")</f>
        <v>-6.9696969696969702E-2</v>
      </c>
    </row>
    <row r="71" spans="2:10" ht="20.100000000000001" customHeight="1" thickBot="1" x14ac:dyDescent="0.25">
      <c r="B71" s="4" t="s">
        <v>45</v>
      </c>
      <c r="C71" s="5">
        <v>156</v>
      </c>
      <c r="D71" s="5">
        <v>167</v>
      </c>
      <c r="E71" s="6">
        <f t="shared" ref="E71:E77" si="6">IF(C71&gt;0,(D71-C71)/C71,"-")</f>
        <v>7.0512820512820512E-2</v>
      </c>
    </row>
    <row r="72" spans="2:10" ht="20.100000000000001" customHeight="1" thickBot="1" x14ac:dyDescent="0.25">
      <c r="B72" s="4" t="s">
        <v>43</v>
      </c>
      <c r="C72" s="5">
        <v>1</v>
      </c>
      <c r="D72" s="5">
        <v>2</v>
      </c>
      <c r="E72" s="6">
        <f t="shared" si="6"/>
        <v>1</v>
      </c>
    </row>
    <row r="73" spans="2:10" ht="20.100000000000001" customHeight="1" thickBot="1" x14ac:dyDescent="0.25">
      <c r="B73" s="4" t="s">
        <v>46</v>
      </c>
      <c r="C73" s="5">
        <v>354</v>
      </c>
      <c r="D73" s="5">
        <v>283</v>
      </c>
      <c r="E73" s="6">
        <f t="shared" si="6"/>
        <v>-0.20056497175141244</v>
      </c>
    </row>
    <row r="74" spans="2:10" ht="20.100000000000001" customHeight="1" thickBot="1" x14ac:dyDescent="0.25">
      <c r="B74" s="4" t="s">
        <v>47</v>
      </c>
      <c r="C74" s="5">
        <v>119</v>
      </c>
      <c r="D74" s="5">
        <v>126</v>
      </c>
      <c r="E74" s="6">
        <f t="shared" si="6"/>
        <v>5.8823529411764705E-2</v>
      </c>
    </row>
    <row r="75" spans="2:10" ht="20.100000000000001" customHeight="1" thickBot="1" x14ac:dyDescent="0.25">
      <c r="B75" s="4" t="s">
        <v>48</v>
      </c>
      <c r="C75" s="5">
        <v>30</v>
      </c>
      <c r="D75" s="5">
        <v>36</v>
      </c>
      <c r="E75" s="6">
        <f t="shared" si="6"/>
        <v>0.2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83</v>
      </c>
      <c r="D90" s="5">
        <v>78</v>
      </c>
      <c r="E90" s="6">
        <f>IF(C90&gt;0,(D90-C90)/C90,"-")</f>
        <v>-6.0240963855421686E-2</v>
      </c>
    </row>
    <row r="91" spans="2:5" ht="29.25" thickBot="1" x14ac:dyDescent="0.25">
      <c r="B91" s="4" t="s">
        <v>52</v>
      </c>
      <c r="C91" s="5">
        <v>31</v>
      </c>
      <c r="D91" s="5">
        <v>33</v>
      </c>
      <c r="E91" s="6">
        <f t="shared" ref="E91:E93" si="7">IF(C91&gt;0,(D91-C91)/C91,"-")</f>
        <v>6.4516129032258063E-2</v>
      </c>
    </row>
    <row r="92" spans="2:5" ht="29.25" customHeight="1" thickBot="1" x14ac:dyDescent="0.25">
      <c r="B92" s="4" t="s">
        <v>53</v>
      </c>
      <c r="C92" s="5">
        <v>25</v>
      </c>
      <c r="D92" s="5">
        <v>13</v>
      </c>
      <c r="E92" s="6">
        <f t="shared" si="7"/>
        <v>-0.48</v>
      </c>
    </row>
    <row r="93" spans="2:5" ht="29.25" customHeight="1" thickBot="1" x14ac:dyDescent="0.25">
      <c r="B93" s="4" t="s">
        <v>54</v>
      </c>
      <c r="C93" s="6">
        <f>(C90+C91)/(C90+C91+C92)</f>
        <v>0.82014388489208634</v>
      </c>
      <c r="D93" s="6">
        <f>(D90+D91)/(D90+D91+D92)</f>
        <v>0.89516129032258063</v>
      </c>
      <c r="E93" s="6">
        <f t="shared" si="7"/>
        <v>9.1468590831918467E-2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140</v>
      </c>
      <c r="D100" s="5">
        <v>124</v>
      </c>
      <c r="E100" s="6">
        <f>IF(C100&gt;0,(D100-C100)/C100,"-")</f>
        <v>-0.11428571428571428</v>
      </c>
    </row>
    <row r="101" spans="2:5" ht="20.100000000000001" customHeight="1" thickBot="1" x14ac:dyDescent="0.25">
      <c r="B101" s="4" t="s">
        <v>41</v>
      </c>
      <c r="C101" s="5">
        <v>106</v>
      </c>
      <c r="D101" s="5">
        <v>99</v>
      </c>
      <c r="E101" s="6">
        <f t="shared" ref="E101:E105" si="8">IF(C101&gt;0,(D101-C101)/C101,"-")</f>
        <v>-6.6037735849056603E-2</v>
      </c>
    </row>
    <row r="102" spans="2:5" ht="20.100000000000001" customHeight="1" thickBot="1" x14ac:dyDescent="0.25">
      <c r="B102" s="4" t="s">
        <v>42</v>
      </c>
      <c r="C102" s="5">
        <v>8</v>
      </c>
      <c r="D102" s="5">
        <v>12</v>
      </c>
      <c r="E102" s="6">
        <f t="shared" si="8"/>
        <v>0.5</v>
      </c>
    </row>
    <row r="103" spans="2:5" ht="20.100000000000001" customHeight="1" thickBot="1" x14ac:dyDescent="0.25">
      <c r="B103" s="4" t="s">
        <v>98</v>
      </c>
      <c r="C103" s="6">
        <f>(C101+C102)/C100</f>
        <v>0.81428571428571428</v>
      </c>
      <c r="D103" s="6">
        <f>(D101+D102)/D100</f>
        <v>0.89516129032258063</v>
      </c>
      <c r="E103" s="6">
        <f t="shared" si="8"/>
        <v>9.9320882852292E-2</v>
      </c>
    </row>
    <row r="104" spans="2:5" ht="20.100000000000001" customHeight="1" thickBot="1" x14ac:dyDescent="0.25">
      <c r="B104" s="4" t="s">
        <v>39</v>
      </c>
      <c r="C104" s="6">
        <v>0.82170542635658916</v>
      </c>
      <c r="D104" s="6">
        <v>0.8839285714285714</v>
      </c>
      <c r="E104" s="6">
        <f t="shared" si="8"/>
        <v>7.5724393530997247E-2</v>
      </c>
    </row>
    <row r="105" spans="2:5" ht="20.100000000000001" customHeight="1" thickBot="1" x14ac:dyDescent="0.25">
      <c r="B105" s="4" t="s">
        <v>40</v>
      </c>
      <c r="C105" s="6">
        <v>0.72727272727272729</v>
      </c>
      <c r="D105" s="6">
        <v>1</v>
      </c>
      <c r="E105" s="6">
        <f t="shared" si="8"/>
        <v>0.37499999999999994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134</v>
      </c>
      <c r="D112" s="5">
        <v>120</v>
      </c>
      <c r="E112" s="6">
        <f>IF(C112&gt;0,(D112-C112)/C112,"-")</f>
        <v>-0.1044776119402985</v>
      </c>
    </row>
    <row r="113" spans="2:14" ht="15" thickBot="1" x14ac:dyDescent="0.25">
      <c r="B113" s="4" t="s">
        <v>56</v>
      </c>
      <c r="C113" s="5">
        <v>119</v>
      </c>
      <c r="D113" s="5">
        <v>114</v>
      </c>
      <c r="E113" s="6">
        <f t="shared" ref="E113:E114" si="9">IF(C113&gt;0,(D113-C113)/C113,"-")</f>
        <v>-4.2016806722689079E-2</v>
      </c>
    </row>
    <row r="114" spans="2:14" ht="15" thickBot="1" x14ac:dyDescent="0.25">
      <c r="B114" s="4" t="s">
        <v>57</v>
      </c>
      <c r="C114" s="5">
        <v>15</v>
      </c>
      <c r="D114" s="5">
        <v>6</v>
      </c>
      <c r="E114" s="6">
        <f t="shared" si="9"/>
        <v>-0.6</v>
      </c>
    </row>
    <row r="115" spans="2:14" s="22" customFormat="1" x14ac:dyDescent="0.2"/>
    <row r="116" spans="2:14" s="22" customFormat="1" x14ac:dyDescent="0.2"/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2</v>
      </c>
      <c r="H128" s="10">
        <v>0</v>
      </c>
      <c r="I128" s="10">
        <v>0</v>
      </c>
      <c r="J128" s="10">
        <v>2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0</v>
      </c>
      <c r="E133" s="10">
        <v>0</v>
      </c>
      <c r="F133" s="10">
        <v>0</v>
      </c>
      <c r="G133" s="10">
        <v>2</v>
      </c>
      <c r="H133" s="10">
        <v>0</v>
      </c>
      <c r="I133" s="10">
        <v>0</v>
      </c>
      <c r="J133" s="10">
        <v>2</v>
      </c>
      <c r="K133" s="6" t="str">
        <f t="shared" si="11"/>
        <v>-</v>
      </c>
      <c r="L133" s="6" t="str">
        <f t="shared" si="10"/>
        <v>-</v>
      </c>
      <c r="M133" s="6" t="str">
        <f t="shared" si="10"/>
        <v>-</v>
      </c>
      <c r="N133" s="6" t="str">
        <f t="shared" si="10"/>
        <v>-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3</v>
      </c>
      <c r="D143" s="10">
        <v>0</v>
      </c>
      <c r="E143" s="10">
        <v>0</v>
      </c>
      <c r="F143" s="10">
        <v>3</v>
      </c>
      <c r="G143" s="10">
        <v>2</v>
      </c>
      <c r="H143" s="10">
        <v>0</v>
      </c>
      <c r="I143" s="10">
        <v>0</v>
      </c>
      <c r="J143" s="10">
        <v>2</v>
      </c>
      <c r="K143" s="6">
        <f>IF(C143=0,"-",(G143-C143)/C143)</f>
        <v>-0.33333333333333331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-0.33333333333333331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18</v>
      </c>
      <c r="D145" s="10">
        <v>0</v>
      </c>
      <c r="E145" s="10">
        <v>3</v>
      </c>
      <c r="F145" s="10">
        <v>21</v>
      </c>
      <c r="G145" s="10">
        <v>18</v>
      </c>
      <c r="H145" s="10">
        <v>0</v>
      </c>
      <c r="I145" s="10">
        <v>0</v>
      </c>
      <c r="J145" s="10">
        <v>18</v>
      </c>
      <c r="K145" s="6">
        <f t="shared" si="16"/>
        <v>0</v>
      </c>
      <c r="L145" s="6" t="str">
        <f t="shared" si="15"/>
        <v>-</v>
      </c>
      <c r="M145" s="6">
        <f t="shared" si="15"/>
        <v>-1</v>
      </c>
      <c r="N145" s="6">
        <f t="shared" si="15"/>
        <v>-0.14285714285714285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4</v>
      </c>
      <c r="H146" s="10">
        <v>0</v>
      </c>
      <c r="I146" s="10">
        <v>0</v>
      </c>
      <c r="J146" s="10">
        <v>4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21</v>
      </c>
      <c r="D148" s="10">
        <v>0</v>
      </c>
      <c r="E148" s="10">
        <v>3</v>
      </c>
      <c r="F148" s="10">
        <v>24</v>
      </c>
      <c r="G148" s="10">
        <v>24</v>
      </c>
      <c r="H148" s="10">
        <v>0</v>
      </c>
      <c r="I148" s="10">
        <v>0</v>
      </c>
      <c r="J148" s="10">
        <v>24</v>
      </c>
      <c r="K148" s="6">
        <f t="shared" ref="K148" si="17">IF(C148=0,"-",(G148-C148)/C148)</f>
        <v>0.14285714285714285</v>
      </c>
      <c r="L148" s="6" t="str">
        <f t="shared" ref="L148" si="18">IF(D148=0,"-",(H148-D148)/D148)</f>
        <v>-</v>
      </c>
      <c r="M148" s="6">
        <f t="shared" ref="M148" si="19">IF(E148=0,"-",(I148-E148)/E148)</f>
        <v>-1</v>
      </c>
      <c r="N148" s="6">
        <f t="shared" ref="N148" si="20">IF(F148=0,"-",(J148-F148)/F148)</f>
        <v>0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0.14285714285714285</v>
      </c>
      <c r="D149" s="6" t="str">
        <f t="shared" si="21"/>
        <v>-</v>
      </c>
      <c r="E149" s="6" t="str">
        <f t="shared" si="21"/>
        <v>-</v>
      </c>
      <c r="F149" s="6">
        <f t="shared" si="21"/>
        <v>0.125</v>
      </c>
      <c r="G149" s="6">
        <f t="shared" si="21"/>
        <v>0.1</v>
      </c>
      <c r="H149" s="6" t="str">
        <f t="shared" si="21"/>
        <v>-</v>
      </c>
      <c r="I149" s="6" t="str">
        <f t="shared" si="21"/>
        <v>-</v>
      </c>
      <c r="J149" s="6">
        <f t="shared" si="21"/>
        <v>0.1</v>
      </c>
      <c r="K149" s="6">
        <f>IF(OR(C149="-",G149="-"),"-",(G149-C149)/C149)</f>
        <v>-0.29999999999999993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-0.19999999999999996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18</v>
      </c>
      <c r="D157" s="19">
        <v>21</v>
      </c>
      <c r="E157" s="18">
        <f>IF(C157=0,"-",(D157-C157)/C157)</f>
        <v>0.16666666666666666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3</v>
      </c>
      <c r="D158" s="19">
        <v>3</v>
      </c>
      <c r="E158" s="18">
        <f t="shared" ref="E158:E159" si="23">IF(C158=0,"-",(D158-C158)/C158)</f>
        <v>0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0.8571428571428571</v>
      </c>
      <c r="D160" s="18">
        <f>IF(D157=0,"-",D157/(D157+D158+D159))</f>
        <v>0.875</v>
      </c>
      <c r="E160" s="18">
        <f>IF(OR(C160="-",D160="-"),"-",(D160-C160)/C160)</f>
        <v>2.0833333333333391E-2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0</v>
      </c>
      <c r="D166" s="5">
        <v>2</v>
      </c>
      <c r="E166" s="6" t="str">
        <f>IF(C166=0,"-",(D166-C166)/C166)</f>
        <v>-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2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 t="str">
        <f>IF(C166=0,"-",(C167+C168)/C166)</f>
        <v>-</v>
      </c>
      <c r="D169" s="6">
        <f>IF(D166=0,"-",(D167+D168)/D166)</f>
        <v>1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 t="s">
        <v>104</v>
      </c>
      <c r="D170" s="6">
        <v>1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104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0</v>
      </c>
      <c r="D178" s="5">
        <v>0</v>
      </c>
      <c r="E178" s="6" t="str">
        <f>IF(C178=0,"-",(D178-C178)/C178)</f>
        <v>-</v>
      </c>
      <c r="H178" s="13"/>
    </row>
    <row r="179" spans="2:8" ht="15" thickBot="1" x14ac:dyDescent="0.25">
      <c r="B179" s="4" t="s">
        <v>43</v>
      </c>
      <c r="C179" s="5">
        <v>0</v>
      </c>
      <c r="D179" s="5">
        <v>0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24</v>
      </c>
      <c r="D182" s="5">
        <v>22</v>
      </c>
      <c r="E182" s="6">
        <f t="shared" si="26"/>
        <v>-8.3333333333333329E-2</v>
      </c>
      <c r="H182" s="13"/>
    </row>
    <row r="183" spans="2:8" ht="15" thickBot="1" x14ac:dyDescent="0.25">
      <c r="B183" s="4" t="s">
        <v>47</v>
      </c>
      <c r="C183" s="5">
        <v>21</v>
      </c>
      <c r="D183" s="5">
        <v>22</v>
      </c>
      <c r="E183" s="6">
        <f t="shared" si="26"/>
        <v>4.7619047619047616E-2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3</v>
      </c>
      <c r="D185" s="5">
        <v>0</v>
      </c>
      <c r="E185" s="6">
        <f t="shared" si="26"/>
        <v>-1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2</v>
      </c>
      <c r="D197" s="5">
        <v>0</v>
      </c>
      <c r="E197" s="6">
        <f t="shared" ref="E197:E200" si="27">IF(C197=0,"-",(D197-C197)/C197)</f>
        <v>-1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2</v>
      </c>
      <c r="D199" s="5">
        <v>0</v>
      </c>
      <c r="E199" s="6">
        <f t="shared" si="27"/>
        <v>-1</v>
      </c>
    </row>
    <row r="200" spans="2:5" ht="15" thickBot="1" x14ac:dyDescent="0.25">
      <c r="B200" s="4" t="s">
        <v>85</v>
      </c>
      <c r="C200" s="5">
        <v>2</v>
      </c>
      <c r="D200" s="5">
        <v>0</v>
      </c>
      <c r="E200" s="6">
        <f t="shared" si="27"/>
        <v>-1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2</v>
      </c>
      <c r="D208" s="5">
        <v>0</v>
      </c>
      <c r="E208" s="6">
        <f t="shared" si="28"/>
        <v>-1</v>
      </c>
    </row>
    <row r="209" spans="2:5" ht="20.100000000000001" customHeight="1" thickBot="1" x14ac:dyDescent="0.25">
      <c r="B209" s="17" t="s">
        <v>86</v>
      </c>
      <c r="C209" s="5">
        <v>2</v>
      </c>
      <c r="D209" s="5">
        <v>0</v>
      </c>
      <c r="E209" s="6">
        <f t="shared" si="28"/>
        <v>-1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3</v>
      </c>
      <c r="D221" s="5">
        <v>0</v>
      </c>
      <c r="E221" s="6">
        <f t="shared" ref="E221:E223" si="30">IF(C221=0,"-",(D221-C221)/C221)</f>
        <v>-1</v>
      </c>
    </row>
    <row r="222" spans="2:5" ht="15" thickBot="1" x14ac:dyDescent="0.25">
      <c r="B222" s="16" t="s">
        <v>92</v>
      </c>
      <c r="C222" s="5">
        <v>3</v>
      </c>
      <c r="D222" s="5">
        <v>0</v>
      </c>
      <c r="E222" s="6">
        <f t="shared" si="30"/>
        <v>-1</v>
      </c>
    </row>
    <row r="223" spans="2:5" ht="15" thickBot="1" x14ac:dyDescent="0.25">
      <c r="B223" s="16" t="s">
        <v>93</v>
      </c>
      <c r="C223" s="5">
        <v>5</v>
      </c>
      <c r="D223" s="5">
        <v>4</v>
      </c>
      <c r="E223" s="6">
        <f t="shared" si="30"/>
        <v>-0.2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1736</v>
      </c>
      <c r="D14" s="5">
        <v>1397</v>
      </c>
      <c r="E14" s="6">
        <f>IF(C14&gt;0,(D14-C14)/C14)</f>
        <v>-0.19527649769585254</v>
      </c>
    </row>
    <row r="15" spans="1:5" ht="20.100000000000001" customHeight="1" thickBot="1" x14ac:dyDescent="0.25">
      <c r="B15" s="4" t="s">
        <v>17</v>
      </c>
      <c r="C15" s="5">
        <v>1520</v>
      </c>
      <c r="D15" s="5">
        <v>1370</v>
      </c>
      <c r="E15" s="6">
        <f t="shared" ref="E15:E25" si="0">IF(C15&gt;0,(D15-C15)/C15)</f>
        <v>-9.8684210526315791E-2</v>
      </c>
    </row>
    <row r="16" spans="1:5" ht="20.100000000000001" customHeight="1" thickBot="1" x14ac:dyDescent="0.25">
      <c r="B16" s="4" t="s">
        <v>18</v>
      </c>
      <c r="C16" s="5">
        <v>1248</v>
      </c>
      <c r="D16" s="5">
        <v>1118</v>
      </c>
      <c r="E16" s="6">
        <f t="shared" si="0"/>
        <v>-0.10416666666666667</v>
      </c>
    </row>
    <row r="17" spans="2:5" ht="20.100000000000001" customHeight="1" thickBot="1" x14ac:dyDescent="0.25">
      <c r="B17" s="4" t="s">
        <v>19</v>
      </c>
      <c r="C17" s="5">
        <v>272</v>
      </c>
      <c r="D17" s="5">
        <v>252</v>
      </c>
      <c r="E17" s="6">
        <f t="shared" si="0"/>
        <v>-7.3529411764705885E-2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9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0.17894736842105263</v>
      </c>
      <c r="D20" s="6">
        <f>D17/D15</f>
        <v>0.18394160583941604</v>
      </c>
      <c r="E20" s="6">
        <f t="shared" si="0"/>
        <v>2.7908973808501419E-2</v>
      </c>
    </row>
    <row r="21" spans="2:5" ht="30" customHeight="1" thickBot="1" x14ac:dyDescent="0.25">
      <c r="B21" s="4" t="s">
        <v>23</v>
      </c>
      <c r="C21" s="5">
        <v>75</v>
      </c>
      <c r="D21" s="5">
        <v>122</v>
      </c>
      <c r="E21" s="6">
        <f t="shared" si="0"/>
        <v>0.62666666666666671</v>
      </c>
    </row>
    <row r="22" spans="2:5" ht="20.100000000000001" customHeight="1" thickBot="1" x14ac:dyDescent="0.25">
      <c r="B22" s="4" t="s">
        <v>24</v>
      </c>
      <c r="C22" s="5">
        <v>60</v>
      </c>
      <c r="D22" s="5">
        <v>89</v>
      </c>
      <c r="E22" s="6">
        <f t="shared" si="0"/>
        <v>0.48333333333333334</v>
      </c>
    </row>
    <row r="23" spans="2:5" ht="20.100000000000001" customHeight="1" thickBot="1" x14ac:dyDescent="0.25">
      <c r="B23" s="4" t="s">
        <v>25</v>
      </c>
      <c r="C23" s="5">
        <v>15</v>
      </c>
      <c r="D23" s="5">
        <v>33</v>
      </c>
      <c r="E23" s="6">
        <f t="shared" si="0"/>
        <v>1.2</v>
      </c>
    </row>
    <row r="24" spans="2:5" ht="20.100000000000001" customHeight="1" thickBot="1" x14ac:dyDescent="0.25">
      <c r="B24" s="4" t="s">
        <v>21</v>
      </c>
      <c r="C24" s="6">
        <f>C23/C21</f>
        <v>0.2</v>
      </c>
      <c r="D24" s="6">
        <f t="shared" ref="D24" si="1">D23/D21</f>
        <v>0.27049180327868855</v>
      </c>
      <c r="E24" s="6">
        <f t="shared" si="0"/>
        <v>0.35245901639344268</v>
      </c>
    </row>
    <row r="25" spans="2:5" ht="20.100000000000001" customHeight="1" thickBot="1" x14ac:dyDescent="0.25">
      <c r="B25" s="7" t="s">
        <v>26</v>
      </c>
      <c r="C25" s="6">
        <v>0.10870700173216026</v>
      </c>
      <c r="D25" s="6">
        <v>9.797933708753917E-2</v>
      </c>
      <c r="E25" s="6">
        <f t="shared" si="0"/>
        <v>-9.8684210526315902E-2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433</v>
      </c>
      <c r="D34" s="5">
        <v>529</v>
      </c>
      <c r="E34" s="6">
        <f>IF(C34&gt;0,(D34-C34)/C34,"-")</f>
        <v>0.22170900692840648</v>
      </c>
    </row>
    <row r="35" spans="2:5" ht="20.100000000000001" customHeight="1" thickBot="1" x14ac:dyDescent="0.25">
      <c r="B35" s="4" t="s">
        <v>29</v>
      </c>
      <c r="C35" s="5">
        <v>1</v>
      </c>
      <c r="D35" s="5">
        <v>5</v>
      </c>
      <c r="E35" s="6">
        <f t="shared" ref="E35:E37" si="2">IF(C35&gt;0,(D35-C35)/C35,"-")</f>
        <v>4</v>
      </c>
    </row>
    <row r="36" spans="2:5" ht="20.100000000000001" customHeight="1" thickBot="1" x14ac:dyDescent="0.25">
      <c r="B36" s="4" t="s">
        <v>28</v>
      </c>
      <c r="C36" s="5">
        <v>261</v>
      </c>
      <c r="D36" s="5">
        <v>360</v>
      </c>
      <c r="E36" s="6">
        <f t="shared" si="2"/>
        <v>0.37931034482758619</v>
      </c>
    </row>
    <row r="37" spans="2:5" ht="20.100000000000001" customHeight="1" thickBot="1" x14ac:dyDescent="0.25">
      <c r="B37" s="4" t="s">
        <v>30</v>
      </c>
      <c r="C37" s="5">
        <v>171</v>
      </c>
      <c r="D37" s="5">
        <v>163</v>
      </c>
      <c r="E37" s="6">
        <f t="shared" si="2"/>
        <v>-4.6783625730994149E-2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149</v>
      </c>
      <c r="D44" s="5">
        <v>139</v>
      </c>
      <c r="E44" s="6">
        <f>IF(C44&gt;0,(D44-C44)/C44,"-")</f>
        <v>-6.7114093959731544E-2</v>
      </c>
    </row>
    <row r="45" spans="2:5" ht="20.100000000000001" customHeight="1" thickBot="1" x14ac:dyDescent="0.25">
      <c r="B45" s="4" t="s">
        <v>34</v>
      </c>
      <c r="C45" s="5">
        <v>32</v>
      </c>
      <c r="D45" s="5">
        <v>35</v>
      </c>
      <c r="E45" s="6">
        <f t="shared" ref="E45:E51" si="3">IF(C45&gt;0,(D45-C45)/C45,"-")</f>
        <v>9.375E-2</v>
      </c>
    </row>
    <row r="46" spans="2:5" ht="20.100000000000001" customHeight="1" thickBot="1" x14ac:dyDescent="0.25">
      <c r="B46" s="4" t="s">
        <v>31</v>
      </c>
      <c r="C46" s="5">
        <v>12</v>
      </c>
      <c r="D46" s="5">
        <v>28</v>
      </c>
      <c r="E46" s="6">
        <f t="shared" si="3"/>
        <v>1.3333333333333333</v>
      </c>
    </row>
    <row r="47" spans="2:5" ht="20.100000000000001" customHeight="1" thickBot="1" x14ac:dyDescent="0.25">
      <c r="B47" s="4" t="s">
        <v>32</v>
      </c>
      <c r="C47" s="5">
        <v>570</v>
      </c>
      <c r="D47" s="5">
        <v>501</v>
      </c>
      <c r="E47" s="6">
        <f t="shared" si="3"/>
        <v>-0.12105263157894737</v>
      </c>
    </row>
    <row r="48" spans="2:5" ht="20.100000000000001" customHeight="1" thickBot="1" x14ac:dyDescent="0.25">
      <c r="B48" s="4" t="s">
        <v>35</v>
      </c>
      <c r="C48" s="5">
        <v>237</v>
      </c>
      <c r="D48" s="5">
        <v>248</v>
      </c>
      <c r="E48" s="6">
        <f t="shared" si="3"/>
        <v>4.6413502109704644E-2</v>
      </c>
    </row>
    <row r="49" spans="2:5" ht="20.100000000000001" customHeight="1" thickBot="1" x14ac:dyDescent="0.25">
      <c r="B49" s="4" t="s">
        <v>67</v>
      </c>
      <c r="C49" s="5">
        <v>244</v>
      </c>
      <c r="D49" s="5">
        <v>128</v>
      </c>
      <c r="E49" s="6">
        <f t="shared" si="3"/>
        <v>-0.47540983606557374</v>
      </c>
    </row>
    <row r="50" spans="2:5" ht="20.100000000000001" customHeight="1" collapsed="1" thickBot="1" x14ac:dyDescent="0.25">
      <c r="B50" s="4" t="s">
        <v>36</v>
      </c>
      <c r="C50" s="6">
        <f>C44/(C44+C45)</f>
        <v>0.82320441988950277</v>
      </c>
      <c r="D50" s="6">
        <f>D44/(D44+D45)</f>
        <v>0.79885057471264365</v>
      </c>
      <c r="E50" s="6">
        <f t="shared" si="3"/>
        <v>-2.9584201187996654E-2</v>
      </c>
    </row>
    <row r="51" spans="2:5" ht="20.100000000000001" customHeight="1" thickBot="1" x14ac:dyDescent="0.25">
      <c r="B51" s="4" t="s">
        <v>37</v>
      </c>
      <c r="C51" s="6">
        <f>C47/(C46+C47)</f>
        <v>0.97938144329896903</v>
      </c>
      <c r="D51" s="6">
        <f t="shared" ref="D51" si="4">D47/(D46+D47)</f>
        <v>0.947069943289225</v>
      </c>
      <c r="E51" s="6">
        <f t="shared" si="3"/>
        <v>-3.299174211521233E-2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181</v>
      </c>
      <c r="D58" s="5">
        <v>174</v>
      </c>
      <c r="E58" s="6">
        <f>IF(C58&gt;0,(D58-C58)/C58,"-")</f>
        <v>-3.8674033149171269E-2</v>
      </c>
    </row>
    <row r="59" spans="2:5" ht="20.100000000000001" customHeight="1" thickBot="1" x14ac:dyDescent="0.25">
      <c r="B59" s="4" t="s">
        <v>41</v>
      </c>
      <c r="C59" s="5">
        <v>127</v>
      </c>
      <c r="D59" s="5">
        <v>117</v>
      </c>
      <c r="E59" s="6">
        <f t="shared" ref="E59:E63" si="5">IF(C59&gt;0,(D59-C59)/C59,"-")</f>
        <v>-7.874015748031496E-2</v>
      </c>
    </row>
    <row r="60" spans="2:5" ht="20.100000000000001" customHeight="1" thickBot="1" x14ac:dyDescent="0.25">
      <c r="B60" s="4" t="s">
        <v>42</v>
      </c>
      <c r="C60" s="5">
        <v>22</v>
      </c>
      <c r="D60" s="5">
        <v>22</v>
      </c>
      <c r="E60" s="6">
        <f t="shared" si="5"/>
        <v>0</v>
      </c>
    </row>
    <row r="61" spans="2:5" ht="20.100000000000001" customHeight="1" collapsed="1" thickBot="1" x14ac:dyDescent="0.25">
      <c r="B61" s="4" t="s">
        <v>98</v>
      </c>
      <c r="C61" s="6">
        <f>(C59+C60)/C58</f>
        <v>0.82320441988950277</v>
      </c>
      <c r="D61" s="6">
        <f>(D59+D60)/D58</f>
        <v>0.79885057471264365</v>
      </c>
      <c r="E61" s="6">
        <f t="shared" si="5"/>
        <v>-2.9584201187996654E-2</v>
      </c>
    </row>
    <row r="62" spans="2:5" ht="20.100000000000001" customHeight="1" thickBot="1" x14ac:dyDescent="0.25">
      <c r="B62" s="4" t="s">
        <v>39</v>
      </c>
      <c r="C62" s="6">
        <v>0.79874213836477992</v>
      </c>
      <c r="D62" s="6">
        <v>0.80689655172413788</v>
      </c>
      <c r="E62" s="6">
        <f t="shared" si="5"/>
        <v>1.0209068693999334E-2</v>
      </c>
    </row>
    <row r="63" spans="2:5" ht="20.100000000000001" customHeight="1" thickBot="1" x14ac:dyDescent="0.25">
      <c r="B63" s="4" t="s">
        <v>40</v>
      </c>
      <c r="C63" s="6">
        <v>1</v>
      </c>
      <c r="D63" s="6">
        <v>0.75862068965517238</v>
      </c>
      <c r="E63" s="6">
        <f t="shared" si="5"/>
        <v>-0.24137931034482762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1828</v>
      </c>
      <c r="D70" s="5">
        <v>1531</v>
      </c>
      <c r="E70" s="6">
        <f>IF(C70&gt;0,(D70-C70)/C70,"-")</f>
        <v>-0.16247264770240699</v>
      </c>
    </row>
    <row r="71" spans="2:10" ht="20.100000000000001" customHeight="1" thickBot="1" x14ac:dyDescent="0.25">
      <c r="B71" s="4" t="s">
        <v>45</v>
      </c>
      <c r="C71" s="5">
        <v>475</v>
      </c>
      <c r="D71" s="5">
        <v>385</v>
      </c>
      <c r="E71" s="6">
        <f t="shared" ref="E71:E77" si="6">IF(C71&gt;0,(D71-C71)/C71,"-")</f>
        <v>-0.18947368421052632</v>
      </c>
    </row>
    <row r="72" spans="2:10" ht="20.100000000000001" customHeight="1" thickBot="1" x14ac:dyDescent="0.25">
      <c r="B72" s="4" t="s">
        <v>43</v>
      </c>
      <c r="C72" s="5">
        <v>2</v>
      </c>
      <c r="D72" s="5">
        <v>3</v>
      </c>
      <c r="E72" s="6">
        <f t="shared" si="6"/>
        <v>0.5</v>
      </c>
    </row>
    <row r="73" spans="2:10" ht="20.100000000000001" customHeight="1" thickBot="1" x14ac:dyDescent="0.25">
      <c r="B73" s="4" t="s">
        <v>46</v>
      </c>
      <c r="C73" s="5">
        <v>965</v>
      </c>
      <c r="D73" s="5">
        <v>766</v>
      </c>
      <c r="E73" s="6">
        <f t="shared" si="6"/>
        <v>-0.20621761658031088</v>
      </c>
    </row>
    <row r="74" spans="2:10" ht="20.100000000000001" customHeight="1" thickBot="1" x14ac:dyDescent="0.25">
      <c r="B74" s="4" t="s">
        <v>47</v>
      </c>
      <c r="C74" s="5">
        <v>313</v>
      </c>
      <c r="D74" s="5">
        <v>300</v>
      </c>
      <c r="E74" s="6">
        <f t="shared" si="6"/>
        <v>-4.1533546325878593E-2</v>
      </c>
    </row>
    <row r="75" spans="2:10" ht="20.100000000000001" customHeight="1" thickBot="1" x14ac:dyDescent="0.25">
      <c r="B75" s="4" t="s">
        <v>48</v>
      </c>
      <c r="C75" s="5">
        <v>73</v>
      </c>
      <c r="D75" s="5">
        <v>77</v>
      </c>
      <c r="E75" s="6">
        <f t="shared" si="6"/>
        <v>5.4794520547945202E-2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133</v>
      </c>
      <c r="D90" s="5">
        <v>115</v>
      </c>
      <c r="E90" s="6">
        <f>IF(C90&gt;0,(D90-C90)/C90,"-")</f>
        <v>-0.13533834586466165</v>
      </c>
    </row>
    <row r="91" spans="2:5" ht="29.25" thickBot="1" x14ac:dyDescent="0.25">
      <c r="B91" s="4" t="s">
        <v>52</v>
      </c>
      <c r="C91" s="5">
        <v>85</v>
      </c>
      <c r="D91" s="5">
        <v>82</v>
      </c>
      <c r="E91" s="6">
        <f t="shared" ref="E91:E93" si="7">IF(C91&gt;0,(D91-C91)/C91,"-")</f>
        <v>-3.5294117647058823E-2</v>
      </c>
    </row>
    <row r="92" spans="2:5" ht="29.25" customHeight="1" thickBot="1" x14ac:dyDescent="0.25">
      <c r="B92" s="4" t="s">
        <v>53</v>
      </c>
      <c r="C92" s="5">
        <v>110</v>
      </c>
      <c r="D92" s="5">
        <v>77</v>
      </c>
      <c r="E92" s="6">
        <f t="shared" si="7"/>
        <v>-0.3</v>
      </c>
    </row>
    <row r="93" spans="2:5" ht="29.25" customHeight="1" thickBot="1" x14ac:dyDescent="0.25">
      <c r="B93" s="4" t="s">
        <v>54</v>
      </c>
      <c r="C93" s="6">
        <f>(C90+C91)/(C90+C91+C92)</f>
        <v>0.66463414634146345</v>
      </c>
      <c r="D93" s="6">
        <f>(D90+D91)/(D90+D91+D92)</f>
        <v>0.71897810218978098</v>
      </c>
      <c r="E93" s="6">
        <f t="shared" si="7"/>
        <v>8.1765217973615356E-2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330</v>
      </c>
      <c r="D100" s="5">
        <v>276</v>
      </c>
      <c r="E100" s="6">
        <f>IF(C100&gt;0,(D100-C100)/C100,"-")</f>
        <v>-0.16363636363636364</v>
      </c>
    </row>
    <row r="101" spans="2:5" ht="20.100000000000001" customHeight="1" thickBot="1" x14ac:dyDescent="0.25">
      <c r="B101" s="4" t="s">
        <v>41</v>
      </c>
      <c r="C101" s="5">
        <v>193</v>
      </c>
      <c r="D101" s="5">
        <v>180</v>
      </c>
      <c r="E101" s="6">
        <f t="shared" ref="E101:E105" si="8">IF(C101&gt;0,(D101-C101)/C101,"-")</f>
        <v>-6.7357512953367879E-2</v>
      </c>
    </row>
    <row r="102" spans="2:5" ht="20.100000000000001" customHeight="1" thickBot="1" x14ac:dyDescent="0.25">
      <c r="B102" s="4" t="s">
        <v>42</v>
      </c>
      <c r="C102" s="5">
        <v>26</v>
      </c>
      <c r="D102" s="5">
        <v>18</v>
      </c>
      <c r="E102" s="6">
        <f t="shared" si="8"/>
        <v>-0.30769230769230771</v>
      </c>
    </row>
    <row r="103" spans="2:5" ht="20.100000000000001" customHeight="1" thickBot="1" x14ac:dyDescent="0.25">
      <c r="B103" s="4" t="s">
        <v>98</v>
      </c>
      <c r="C103" s="6">
        <f>(C101+C102)/C100</f>
        <v>0.66363636363636369</v>
      </c>
      <c r="D103" s="6">
        <f>(D101+D102)/D100</f>
        <v>0.71739130434782605</v>
      </c>
      <c r="E103" s="6">
        <f t="shared" si="8"/>
        <v>8.1000595592614508E-2</v>
      </c>
    </row>
    <row r="104" spans="2:5" ht="20.100000000000001" customHeight="1" thickBot="1" x14ac:dyDescent="0.25">
      <c r="B104" s="4" t="s">
        <v>39</v>
      </c>
      <c r="C104" s="6">
        <v>0.66551724137931034</v>
      </c>
      <c r="D104" s="6">
        <v>0.73770491803278693</v>
      </c>
      <c r="E104" s="6">
        <f t="shared" si="8"/>
        <v>0.10846852968657103</v>
      </c>
    </row>
    <row r="105" spans="2:5" ht="20.100000000000001" customHeight="1" thickBot="1" x14ac:dyDescent="0.25">
      <c r="B105" s="4" t="s">
        <v>40</v>
      </c>
      <c r="C105" s="6">
        <v>0.65</v>
      </c>
      <c r="D105" s="6">
        <v>0.5625</v>
      </c>
      <c r="E105" s="6">
        <f t="shared" si="8"/>
        <v>-0.13461538461538464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311</v>
      </c>
      <c r="D112" s="5">
        <v>249</v>
      </c>
      <c r="E112" s="6">
        <f>IF(C112&gt;0,(D112-C112)/C112,"-")</f>
        <v>-0.19935691318327975</v>
      </c>
    </row>
    <row r="113" spans="2:14" ht="15" thickBot="1" x14ac:dyDescent="0.25">
      <c r="B113" s="4" t="s">
        <v>56</v>
      </c>
      <c r="C113" s="5">
        <v>253</v>
      </c>
      <c r="D113" s="5">
        <v>169</v>
      </c>
      <c r="E113" s="6">
        <f t="shared" ref="E113:E114" si="9">IF(C113&gt;0,(D113-C113)/C113,"-")</f>
        <v>-0.33201581027667987</v>
      </c>
    </row>
    <row r="114" spans="2:14" ht="15" thickBot="1" x14ac:dyDescent="0.25">
      <c r="B114" s="4" t="s">
        <v>57</v>
      </c>
      <c r="C114" s="5">
        <v>58</v>
      </c>
      <c r="D114" s="5">
        <v>80</v>
      </c>
      <c r="E114" s="6">
        <f t="shared" si="9"/>
        <v>0.37931034482758619</v>
      </c>
    </row>
    <row r="115" spans="2:14" s="22" customFormat="1" x14ac:dyDescent="0.2"/>
    <row r="116" spans="2:14" s="22" customFormat="1" x14ac:dyDescent="0.2"/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0</v>
      </c>
      <c r="E128" s="10">
        <v>1</v>
      </c>
      <c r="F128" s="10">
        <v>2</v>
      </c>
      <c r="G128" s="10">
        <v>1</v>
      </c>
      <c r="H128" s="10">
        <v>0</v>
      </c>
      <c r="I128" s="10">
        <v>0</v>
      </c>
      <c r="J128" s="10">
        <v>1</v>
      </c>
      <c r="K128" s="6">
        <f>IF(C128=0,"-",(G128-C128)/C128)</f>
        <v>0</v>
      </c>
      <c r="L128" s="6" t="str">
        <f t="shared" ref="L128:N133" si="10">IF(D128=0,"-",(H128-D128)/D128)</f>
        <v>-</v>
      </c>
      <c r="M128" s="6">
        <f t="shared" si="10"/>
        <v>-1</v>
      </c>
      <c r="N128" s="6">
        <f t="shared" si="10"/>
        <v>-0.5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0</v>
      </c>
      <c r="E133" s="10">
        <v>1</v>
      </c>
      <c r="F133" s="10">
        <v>2</v>
      </c>
      <c r="G133" s="10">
        <v>1</v>
      </c>
      <c r="H133" s="10">
        <v>0</v>
      </c>
      <c r="I133" s="10">
        <v>0</v>
      </c>
      <c r="J133" s="10">
        <v>1</v>
      </c>
      <c r="K133" s="6">
        <f t="shared" si="11"/>
        <v>0</v>
      </c>
      <c r="L133" s="6" t="str">
        <f t="shared" si="10"/>
        <v>-</v>
      </c>
      <c r="M133" s="6">
        <f t="shared" si="10"/>
        <v>-1</v>
      </c>
      <c r="N133" s="6">
        <f t="shared" si="10"/>
        <v>-0.5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>
        <f t="shared" ref="E134:J134" si="12">IF(E128=0,"-",E128/(E128+E129))</f>
        <v>1</v>
      </c>
      <c r="F134" s="6">
        <f t="shared" si="12"/>
        <v>1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>
        <f>IF(OR(C134="-",G134="-"),"-",(G134-C134)/C134)</f>
        <v>0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13</v>
      </c>
      <c r="D143" s="10">
        <v>0</v>
      </c>
      <c r="E143" s="10">
        <v>0</v>
      </c>
      <c r="F143" s="10">
        <v>13</v>
      </c>
      <c r="G143" s="10">
        <v>8</v>
      </c>
      <c r="H143" s="10">
        <v>0</v>
      </c>
      <c r="I143" s="10">
        <v>1</v>
      </c>
      <c r="J143" s="10">
        <v>9</v>
      </c>
      <c r="K143" s="6">
        <f>IF(C143=0,"-",(G143-C143)/C143)</f>
        <v>-0.38461538461538464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-0.30769230769230771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58</v>
      </c>
      <c r="D145" s="10">
        <v>0</v>
      </c>
      <c r="E145" s="10">
        <v>0</v>
      </c>
      <c r="F145" s="10">
        <v>58</v>
      </c>
      <c r="G145" s="10">
        <v>38</v>
      </c>
      <c r="H145" s="10">
        <v>0</v>
      </c>
      <c r="I145" s="10">
        <v>3</v>
      </c>
      <c r="J145" s="10">
        <v>41</v>
      </c>
      <c r="K145" s="6">
        <f t="shared" si="16"/>
        <v>-0.34482758620689657</v>
      </c>
      <c r="L145" s="6" t="str">
        <f t="shared" si="15"/>
        <v>-</v>
      </c>
      <c r="M145" s="6" t="str">
        <f t="shared" si="15"/>
        <v>-</v>
      </c>
      <c r="N145" s="6">
        <f t="shared" si="15"/>
        <v>-0.29310344827586204</v>
      </c>
    </row>
    <row r="146" spans="2:14" ht="15" thickBot="1" x14ac:dyDescent="0.25">
      <c r="B146" s="4" t="s">
        <v>74</v>
      </c>
      <c r="C146" s="10">
        <v>8</v>
      </c>
      <c r="D146" s="10">
        <v>0</v>
      </c>
      <c r="E146" s="10">
        <v>0</v>
      </c>
      <c r="F146" s="10">
        <v>8</v>
      </c>
      <c r="G146" s="10">
        <v>6</v>
      </c>
      <c r="H146" s="10">
        <v>0</v>
      </c>
      <c r="I146" s="10">
        <v>1</v>
      </c>
      <c r="J146" s="10">
        <v>7</v>
      </c>
      <c r="K146" s="6">
        <f t="shared" si="16"/>
        <v>-0.25</v>
      </c>
      <c r="L146" s="6" t="str">
        <f t="shared" si="15"/>
        <v>-</v>
      </c>
      <c r="M146" s="6" t="str">
        <f t="shared" si="15"/>
        <v>-</v>
      </c>
      <c r="N146" s="6">
        <f t="shared" si="15"/>
        <v>-0.125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79</v>
      </c>
      <c r="D148" s="10">
        <v>0</v>
      </c>
      <c r="E148" s="10">
        <v>0</v>
      </c>
      <c r="F148" s="10">
        <v>79</v>
      </c>
      <c r="G148" s="10">
        <v>52</v>
      </c>
      <c r="H148" s="10">
        <v>0</v>
      </c>
      <c r="I148" s="10">
        <v>5</v>
      </c>
      <c r="J148" s="10">
        <v>57</v>
      </c>
      <c r="K148" s="6">
        <f t="shared" ref="K148" si="17">IF(C148=0,"-",(G148-C148)/C148)</f>
        <v>-0.34177215189873417</v>
      </c>
      <c r="L148" s="6" t="str">
        <f t="shared" ref="L148" si="18">IF(D148=0,"-",(H148-D148)/D148)</f>
        <v>-</v>
      </c>
      <c r="M148" s="6" t="str">
        <f t="shared" ref="M148" si="19">IF(E148=0,"-",(I148-E148)/E148)</f>
        <v>-</v>
      </c>
      <c r="N148" s="6">
        <f t="shared" ref="N148" si="20">IF(F148=0,"-",(J148-F148)/F148)</f>
        <v>-0.27848101265822783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0.18309859154929578</v>
      </c>
      <c r="D149" s="6" t="str">
        <f t="shared" si="21"/>
        <v>-</v>
      </c>
      <c r="E149" s="6" t="str">
        <f t="shared" si="21"/>
        <v>-</v>
      </c>
      <c r="F149" s="6">
        <f t="shared" si="21"/>
        <v>0.18309859154929578</v>
      </c>
      <c r="G149" s="6">
        <f t="shared" si="21"/>
        <v>0.17391304347826086</v>
      </c>
      <c r="H149" s="6" t="str">
        <f t="shared" si="21"/>
        <v>-</v>
      </c>
      <c r="I149" s="6">
        <f t="shared" si="21"/>
        <v>0.25</v>
      </c>
      <c r="J149" s="6">
        <f t="shared" si="21"/>
        <v>0.18</v>
      </c>
      <c r="K149" s="6">
        <f>IF(OR(C149="-",G149="-"),"-",(G149-C149)/C149)</f>
        <v>-5.0167224080267615E-2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-1.6923076923076992E-2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67</v>
      </c>
      <c r="D157" s="19">
        <v>44</v>
      </c>
      <c r="E157" s="18">
        <f>IF(C157=0,"-",(D157-C157)/C157)</f>
        <v>-0.34328358208955223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12</v>
      </c>
      <c r="D158" s="19">
        <v>8</v>
      </c>
      <c r="E158" s="18">
        <f t="shared" ref="E158:E159" si="23">IF(C158=0,"-",(D158-C158)/C158)</f>
        <v>-0.33333333333333331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0.84810126582278478</v>
      </c>
      <c r="D160" s="18">
        <f>IF(D157=0,"-",D157/(D157+D158+D159))</f>
        <v>0.84615384615384615</v>
      </c>
      <c r="E160" s="18">
        <f>IF(OR(C160="-",D160="-"),"-",(D160-C160)/C160)</f>
        <v>-2.2962112514351039E-3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</v>
      </c>
      <c r="D166" s="5">
        <v>1</v>
      </c>
      <c r="E166" s="6">
        <f>IF(C166=0,"-",(D166-C166)/C166)</f>
        <v>-0.5</v>
      </c>
    </row>
    <row r="167" spans="2:14" ht="20.100000000000001" customHeight="1" thickBot="1" x14ac:dyDescent="0.25">
      <c r="B167" s="4" t="s">
        <v>41</v>
      </c>
      <c r="C167" s="5">
        <v>2</v>
      </c>
      <c r="D167" s="5">
        <v>0</v>
      </c>
      <c r="E167" s="6">
        <f t="shared" ref="E167:E168" si="24">IF(C167=0,"-",(D167-C167)/C167)</f>
        <v>-1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1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>
        <v>1</v>
      </c>
      <c r="D170" s="6" t="s">
        <v>104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104</v>
      </c>
      <c r="D171" s="6">
        <v>1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5</v>
      </c>
      <c r="D178" s="5">
        <v>2</v>
      </c>
      <c r="E178" s="6">
        <f>IF(C178=0,"-",(D178-C178)/C178)</f>
        <v>-0.6</v>
      </c>
      <c r="H178" s="13"/>
    </row>
    <row r="179" spans="2:8" ht="15" thickBot="1" x14ac:dyDescent="0.25">
      <c r="B179" s="4" t="s">
        <v>43</v>
      </c>
      <c r="C179" s="5">
        <v>4</v>
      </c>
      <c r="D179" s="5">
        <v>0</v>
      </c>
      <c r="E179" s="6">
        <f t="shared" ref="E179:E185" si="26">IF(C179=0,"-",(D179-C179)/C179)</f>
        <v>-1</v>
      </c>
      <c r="H179" s="13"/>
    </row>
    <row r="180" spans="2:8" ht="15" thickBot="1" x14ac:dyDescent="0.25">
      <c r="B180" s="4" t="s">
        <v>47</v>
      </c>
      <c r="C180" s="5">
        <v>0</v>
      </c>
      <c r="D180" s="5">
        <v>2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1</v>
      </c>
      <c r="D181" s="5">
        <v>0</v>
      </c>
      <c r="E181" s="6">
        <f t="shared" si="26"/>
        <v>-1</v>
      </c>
      <c r="H181" s="13"/>
    </row>
    <row r="182" spans="2:8" ht="15" thickBot="1" x14ac:dyDescent="0.25">
      <c r="B182" s="15" t="s">
        <v>79</v>
      </c>
      <c r="C182" s="5">
        <v>54</v>
      </c>
      <c r="D182" s="5">
        <v>59</v>
      </c>
      <c r="E182" s="6">
        <f t="shared" si="26"/>
        <v>9.2592592592592587E-2</v>
      </c>
      <c r="H182" s="13"/>
    </row>
    <row r="183" spans="2:8" ht="15" thickBot="1" x14ac:dyDescent="0.25">
      <c r="B183" s="4" t="s">
        <v>47</v>
      </c>
      <c r="C183" s="5">
        <v>54</v>
      </c>
      <c r="D183" s="5">
        <v>54</v>
      </c>
      <c r="E183" s="6">
        <f t="shared" si="26"/>
        <v>0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0</v>
      </c>
      <c r="D185" s="5">
        <v>5</v>
      </c>
      <c r="E185" s="6" t="str">
        <f t="shared" si="26"/>
        <v>-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4</v>
      </c>
      <c r="D197" s="5">
        <v>1</v>
      </c>
      <c r="E197" s="6">
        <f t="shared" ref="E197:E200" si="27">IF(C197=0,"-",(D197-C197)/C197)</f>
        <v>-0.75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4</v>
      </c>
      <c r="D199" s="5">
        <v>1</v>
      </c>
      <c r="E199" s="6">
        <f t="shared" si="27"/>
        <v>-0.75</v>
      </c>
    </row>
    <row r="200" spans="2:5" ht="15" thickBot="1" x14ac:dyDescent="0.25">
      <c r="B200" s="4" t="s">
        <v>85</v>
      </c>
      <c r="C200" s="5">
        <v>4</v>
      </c>
      <c r="D200" s="5">
        <v>1</v>
      </c>
      <c r="E200" s="6">
        <f t="shared" si="27"/>
        <v>-0.75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4</v>
      </c>
      <c r="D208" s="5">
        <v>1</v>
      </c>
      <c r="E208" s="6">
        <f t="shared" si="28"/>
        <v>-0.75</v>
      </c>
    </row>
    <row r="209" spans="2:5" ht="20.100000000000001" customHeight="1" thickBot="1" x14ac:dyDescent="0.25">
      <c r="B209" s="17" t="s">
        <v>86</v>
      </c>
      <c r="C209" s="5">
        <v>2</v>
      </c>
      <c r="D209" s="5">
        <v>1</v>
      </c>
      <c r="E209" s="6">
        <f t="shared" si="28"/>
        <v>-0.5</v>
      </c>
    </row>
    <row r="210" spans="2:5" ht="20.100000000000001" customHeight="1" thickBot="1" x14ac:dyDescent="0.25">
      <c r="B210" s="17" t="s">
        <v>87</v>
      </c>
      <c r="C210" s="5">
        <v>2</v>
      </c>
      <c r="D210" s="5">
        <v>0</v>
      </c>
      <c r="E210" s="6">
        <f t="shared" si="28"/>
        <v>-1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4</v>
      </c>
      <c r="D221" s="5">
        <v>1</v>
      </c>
      <c r="E221" s="6">
        <f t="shared" ref="E221:E223" si="30">IF(C221=0,"-",(D221-C221)/C221)</f>
        <v>-0.75</v>
      </c>
    </row>
    <row r="222" spans="2:5" ht="15" thickBot="1" x14ac:dyDescent="0.25">
      <c r="B222" s="16" t="s">
        <v>92</v>
      </c>
      <c r="C222" s="5">
        <v>4</v>
      </c>
      <c r="D222" s="5">
        <v>1</v>
      </c>
      <c r="E222" s="6">
        <f t="shared" si="30"/>
        <v>-0.75</v>
      </c>
    </row>
    <row r="223" spans="2:5" ht="15" thickBot="1" x14ac:dyDescent="0.25">
      <c r="B223" s="16" t="s">
        <v>93</v>
      </c>
      <c r="C223" s="5">
        <v>4</v>
      </c>
      <c r="D223" s="5">
        <v>7</v>
      </c>
      <c r="E223" s="6">
        <f t="shared" si="30"/>
        <v>0.75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6472</v>
      </c>
      <c r="D14" s="5">
        <v>5575</v>
      </c>
      <c r="E14" s="6">
        <f>IF(C14&gt;0,(D14-C14)/C14)</f>
        <v>-0.13859703337453647</v>
      </c>
    </row>
    <row r="15" spans="1:5" ht="20.100000000000001" customHeight="1" thickBot="1" x14ac:dyDescent="0.25">
      <c r="B15" s="4" t="s">
        <v>17</v>
      </c>
      <c r="C15" s="5">
        <v>6204</v>
      </c>
      <c r="D15" s="5">
        <v>5445</v>
      </c>
      <c r="E15" s="6">
        <f t="shared" ref="E15:E25" si="0">IF(C15&gt;0,(D15-C15)/C15)</f>
        <v>-0.12234042553191489</v>
      </c>
    </row>
    <row r="16" spans="1:5" ht="20.100000000000001" customHeight="1" thickBot="1" x14ac:dyDescent="0.25">
      <c r="B16" s="4" t="s">
        <v>18</v>
      </c>
      <c r="C16" s="5">
        <v>3400</v>
      </c>
      <c r="D16" s="5">
        <v>3006</v>
      </c>
      <c r="E16" s="6">
        <f t="shared" si="0"/>
        <v>-0.11588235294117646</v>
      </c>
    </row>
    <row r="17" spans="2:5" ht="20.100000000000001" customHeight="1" thickBot="1" x14ac:dyDescent="0.25">
      <c r="B17" s="4" t="s">
        <v>19</v>
      </c>
      <c r="C17" s="5">
        <v>2804</v>
      </c>
      <c r="D17" s="5">
        <v>2439</v>
      </c>
      <c r="E17" s="6">
        <f t="shared" si="0"/>
        <v>-0.13017118402282454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71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36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0.45196647324306899</v>
      </c>
      <c r="D20" s="6">
        <f>D17/D15</f>
        <v>0.44793388429752068</v>
      </c>
      <c r="E20" s="6">
        <f t="shared" si="0"/>
        <v>-8.9223187654000405E-3</v>
      </c>
    </row>
    <row r="21" spans="2:5" ht="30" customHeight="1" thickBot="1" x14ac:dyDescent="0.25">
      <c r="B21" s="4" t="s">
        <v>23</v>
      </c>
      <c r="C21" s="5">
        <v>839</v>
      </c>
      <c r="D21" s="5">
        <v>684</v>
      </c>
      <c r="E21" s="6">
        <f t="shared" si="0"/>
        <v>-0.18474374255065554</v>
      </c>
    </row>
    <row r="22" spans="2:5" ht="20.100000000000001" customHeight="1" thickBot="1" x14ac:dyDescent="0.25">
      <c r="B22" s="4" t="s">
        <v>24</v>
      </c>
      <c r="C22" s="5">
        <v>487</v>
      </c>
      <c r="D22" s="5">
        <v>357</v>
      </c>
      <c r="E22" s="6">
        <f t="shared" si="0"/>
        <v>-0.26694045174537989</v>
      </c>
    </row>
    <row r="23" spans="2:5" ht="20.100000000000001" customHeight="1" thickBot="1" x14ac:dyDescent="0.25">
      <c r="B23" s="4" t="s">
        <v>25</v>
      </c>
      <c r="C23" s="5">
        <v>352</v>
      </c>
      <c r="D23" s="5">
        <v>327</v>
      </c>
      <c r="E23" s="6">
        <f t="shared" si="0"/>
        <v>-7.1022727272727279E-2</v>
      </c>
    </row>
    <row r="24" spans="2:5" ht="20.100000000000001" customHeight="1" thickBot="1" x14ac:dyDescent="0.25">
      <c r="B24" s="4" t="s">
        <v>21</v>
      </c>
      <c r="C24" s="6">
        <f>C23/C21</f>
        <v>0.41954707985697259</v>
      </c>
      <c r="D24" s="6">
        <f t="shared" ref="D24" si="1">D23/D21</f>
        <v>0.47807017543859648</v>
      </c>
      <c r="E24" s="6">
        <f t="shared" si="0"/>
        <v>0.13949112838915464</v>
      </c>
    </row>
    <row r="25" spans="2:5" ht="20.100000000000001" customHeight="1" thickBot="1" x14ac:dyDescent="0.25">
      <c r="B25" s="7" t="s">
        <v>26</v>
      </c>
      <c r="C25" s="6">
        <v>0.17658360254457994</v>
      </c>
      <c r="D25" s="6">
        <v>0.15498028946731751</v>
      </c>
      <c r="E25" s="6">
        <f t="shared" si="0"/>
        <v>-0.12234042553191485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1405</v>
      </c>
      <c r="D34" s="5">
        <v>1267</v>
      </c>
      <c r="E34" s="6">
        <f>IF(C34&gt;0,(D34-C34)/C34,"-")</f>
        <v>-9.8220640569395015E-2</v>
      </c>
    </row>
    <row r="35" spans="2:5" ht="20.100000000000001" customHeight="1" thickBot="1" x14ac:dyDescent="0.25">
      <c r="B35" s="4" t="s">
        <v>29</v>
      </c>
      <c r="C35" s="5">
        <v>7</v>
      </c>
      <c r="D35" s="5">
        <v>1</v>
      </c>
      <c r="E35" s="6">
        <f t="shared" ref="E35:E37" si="2">IF(C35&gt;0,(D35-C35)/C35,"-")</f>
        <v>-0.8571428571428571</v>
      </c>
    </row>
    <row r="36" spans="2:5" ht="20.100000000000001" customHeight="1" thickBot="1" x14ac:dyDescent="0.25">
      <c r="B36" s="4" t="s">
        <v>28</v>
      </c>
      <c r="C36" s="5">
        <v>738</v>
      </c>
      <c r="D36" s="5">
        <v>641</v>
      </c>
      <c r="E36" s="6">
        <f t="shared" si="2"/>
        <v>-0.13143631436314362</v>
      </c>
    </row>
    <row r="37" spans="2:5" ht="20.100000000000001" customHeight="1" thickBot="1" x14ac:dyDescent="0.25">
      <c r="B37" s="4" t="s">
        <v>30</v>
      </c>
      <c r="C37" s="5">
        <v>660</v>
      </c>
      <c r="D37" s="5">
        <v>625</v>
      </c>
      <c r="E37" s="6">
        <f t="shared" si="2"/>
        <v>-5.3030303030303032E-2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219</v>
      </c>
      <c r="D44" s="5">
        <v>173</v>
      </c>
      <c r="E44" s="6">
        <f>IF(C44&gt;0,(D44-C44)/C44,"-")</f>
        <v>-0.21004566210045661</v>
      </c>
    </row>
    <row r="45" spans="2:5" ht="20.100000000000001" customHeight="1" thickBot="1" x14ac:dyDescent="0.25">
      <c r="B45" s="4" t="s">
        <v>34</v>
      </c>
      <c r="C45" s="5">
        <v>81</v>
      </c>
      <c r="D45" s="5">
        <v>68</v>
      </c>
      <c r="E45" s="6">
        <f t="shared" ref="E45:E51" si="3">IF(C45&gt;0,(D45-C45)/C45,"-")</f>
        <v>-0.16049382716049382</v>
      </c>
    </row>
    <row r="46" spans="2:5" ht="20.100000000000001" customHeight="1" thickBot="1" x14ac:dyDescent="0.25">
      <c r="B46" s="4" t="s">
        <v>31</v>
      </c>
      <c r="C46" s="5">
        <v>126</v>
      </c>
      <c r="D46" s="5">
        <v>91</v>
      </c>
      <c r="E46" s="6">
        <f t="shared" si="3"/>
        <v>-0.27777777777777779</v>
      </c>
    </row>
    <row r="47" spans="2:5" ht="20.100000000000001" customHeight="1" thickBot="1" x14ac:dyDescent="0.25">
      <c r="B47" s="4" t="s">
        <v>32</v>
      </c>
      <c r="C47" s="5">
        <v>2558</v>
      </c>
      <c r="D47" s="5">
        <v>2220</v>
      </c>
      <c r="E47" s="6">
        <f t="shared" si="3"/>
        <v>-0.13213448006254885</v>
      </c>
    </row>
    <row r="48" spans="2:5" ht="20.100000000000001" customHeight="1" thickBot="1" x14ac:dyDescent="0.25">
      <c r="B48" s="4" t="s">
        <v>35</v>
      </c>
      <c r="C48" s="5">
        <v>1393</v>
      </c>
      <c r="D48" s="5">
        <v>1286</v>
      </c>
      <c r="E48" s="6">
        <f t="shared" si="3"/>
        <v>-7.6812634601579319E-2</v>
      </c>
    </row>
    <row r="49" spans="2:5" ht="20.100000000000001" customHeight="1" thickBot="1" x14ac:dyDescent="0.25">
      <c r="B49" s="4" t="s">
        <v>67</v>
      </c>
      <c r="C49" s="5">
        <v>1439</v>
      </c>
      <c r="D49" s="5">
        <v>1300</v>
      </c>
      <c r="E49" s="6">
        <f t="shared" si="3"/>
        <v>-9.6594857539958306E-2</v>
      </c>
    </row>
    <row r="50" spans="2:5" ht="20.100000000000001" customHeight="1" collapsed="1" thickBot="1" x14ac:dyDescent="0.25">
      <c r="B50" s="4" t="s">
        <v>36</v>
      </c>
      <c r="C50" s="6">
        <f>C44/(C44+C45)</f>
        <v>0.73</v>
      </c>
      <c r="D50" s="6">
        <f>D44/(D44+D45)</f>
        <v>0.71784232365145229</v>
      </c>
      <c r="E50" s="6">
        <f t="shared" si="3"/>
        <v>-1.6654351162394106E-2</v>
      </c>
    </row>
    <row r="51" spans="2:5" ht="20.100000000000001" customHeight="1" thickBot="1" x14ac:dyDescent="0.25">
      <c r="B51" s="4" t="s">
        <v>37</v>
      </c>
      <c r="C51" s="6">
        <f>C47/(C46+C47)</f>
        <v>0.9530551415797317</v>
      </c>
      <c r="D51" s="6">
        <f t="shared" ref="D51" si="4">D47/(D46+D47)</f>
        <v>0.96062310688013852</v>
      </c>
      <c r="E51" s="6">
        <f t="shared" si="3"/>
        <v>7.9407423245863584E-3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304</v>
      </c>
      <c r="D58" s="5">
        <v>242</v>
      </c>
      <c r="E58" s="6">
        <f>IF(C58&gt;0,(D58-C58)/C58,"-")</f>
        <v>-0.20394736842105263</v>
      </c>
    </row>
    <row r="59" spans="2:5" ht="20.100000000000001" customHeight="1" thickBot="1" x14ac:dyDescent="0.25">
      <c r="B59" s="4" t="s">
        <v>41</v>
      </c>
      <c r="C59" s="5">
        <v>140</v>
      </c>
      <c r="D59" s="5">
        <v>110</v>
      </c>
      <c r="E59" s="6">
        <f t="shared" ref="E59:E63" si="5">IF(C59&gt;0,(D59-C59)/C59,"-")</f>
        <v>-0.21428571428571427</v>
      </c>
    </row>
    <row r="60" spans="2:5" ht="20.100000000000001" customHeight="1" thickBot="1" x14ac:dyDescent="0.25">
      <c r="B60" s="4" t="s">
        <v>42</v>
      </c>
      <c r="C60" s="5">
        <v>81</v>
      </c>
      <c r="D60" s="5">
        <v>63</v>
      </c>
      <c r="E60" s="6">
        <f t="shared" si="5"/>
        <v>-0.22222222222222221</v>
      </c>
    </row>
    <row r="61" spans="2:5" ht="20.100000000000001" customHeight="1" collapsed="1" thickBot="1" x14ac:dyDescent="0.25">
      <c r="B61" s="4" t="s">
        <v>98</v>
      </c>
      <c r="C61" s="6">
        <f>(C59+C60)/C58</f>
        <v>0.72697368421052633</v>
      </c>
      <c r="D61" s="6">
        <f>(D59+D60)/D58</f>
        <v>0.71487603305785119</v>
      </c>
      <c r="E61" s="6">
        <f t="shared" si="5"/>
        <v>-1.6641112897797475E-2</v>
      </c>
    </row>
    <row r="62" spans="2:5" ht="20.100000000000001" customHeight="1" thickBot="1" x14ac:dyDescent="0.25">
      <c r="B62" s="4" t="s">
        <v>39</v>
      </c>
      <c r="C62" s="6">
        <v>0.69651741293532343</v>
      </c>
      <c r="D62" s="6">
        <v>0.6875</v>
      </c>
      <c r="E62" s="6">
        <f t="shared" si="5"/>
        <v>-1.2946428571428642E-2</v>
      </c>
    </row>
    <row r="63" spans="2:5" ht="20.100000000000001" customHeight="1" thickBot="1" x14ac:dyDescent="0.25">
      <c r="B63" s="4" t="s">
        <v>40</v>
      </c>
      <c r="C63" s="6">
        <v>0.78640776699029125</v>
      </c>
      <c r="D63" s="6">
        <v>0.76829268292682928</v>
      </c>
      <c r="E63" s="6">
        <f t="shared" si="5"/>
        <v>-2.3035230352303482E-2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7843</v>
      </c>
      <c r="D70" s="5">
        <v>6804</v>
      </c>
      <c r="E70" s="6">
        <f>IF(C70&gt;0,(D70-C70)/C70,"-")</f>
        <v>-0.13247481830932042</v>
      </c>
    </row>
    <row r="71" spans="2:10" ht="20.100000000000001" customHeight="1" thickBot="1" x14ac:dyDescent="0.25">
      <c r="B71" s="4" t="s">
        <v>45</v>
      </c>
      <c r="C71" s="5">
        <v>1758</v>
      </c>
      <c r="D71" s="5">
        <v>1558</v>
      </c>
      <c r="E71" s="6">
        <f t="shared" ref="E71:E77" si="6">IF(C71&gt;0,(D71-C71)/C71,"-")</f>
        <v>-0.11376564277588168</v>
      </c>
    </row>
    <row r="72" spans="2:10" ht="20.100000000000001" customHeight="1" thickBot="1" x14ac:dyDescent="0.25">
      <c r="B72" s="4" t="s">
        <v>43</v>
      </c>
      <c r="C72" s="5">
        <v>14</v>
      </c>
      <c r="D72" s="5">
        <v>9</v>
      </c>
      <c r="E72" s="6">
        <f t="shared" si="6"/>
        <v>-0.35714285714285715</v>
      </c>
    </row>
    <row r="73" spans="2:10" ht="20.100000000000001" customHeight="1" thickBot="1" x14ac:dyDescent="0.25">
      <c r="B73" s="4" t="s">
        <v>46</v>
      </c>
      <c r="C73" s="5">
        <v>4382</v>
      </c>
      <c r="D73" s="5">
        <v>3799</v>
      </c>
      <c r="E73" s="6">
        <f t="shared" si="6"/>
        <v>-0.1330442720219078</v>
      </c>
    </row>
    <row r="74" spans="2:10" ht="20.100000000000001" customHeight="1" thickBot="1" x14ac:dyDescent="0.25">
      <c r="B74" s="4" t="s">
        <v>47</v>
      </c>
      <c r="C74" s="5">
        <v>1494</v>
      </c>
      <c r="D74" s="5">
        <v>1281</v>
      </c>
      <c r="E74" s="6">
        <f t="shared" si="6"/>
        <v>-0.14257028112449799</v>
      </c>
    </row>
    <row r="75" spans="2:10" ht="20.100000000000001" customHeight="1" thickBot="1" x14ac:dyDescent="0.25">
      <c r="B75" s="4" t="s">
        <v>48</v>
      </c>
      <c r="C75" s="5">
        <v>193</v>
      </c>
      <c r="D75" s="5">
        <v>155</v>
      </c>
      <c r="E75" s="6">
        <f t="shared" si="6"/>
        <v>-0.19689119170984457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2</v>
      </c>
      <c r="D77" s="5">
        <v>2</v>
      </c>
      <c r="E77" s="6">
        <f t="shared" si="6"/>
        <v>0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341</v>
      </c>
      <c r="D90" s="5">
        <v>328</v>
      </c>
      <c r="E90" s="6">
        <f>IF(C90&gt;0,(D90-C90)/C90,"-")</f>
        <v>-3.8123167155425221E-2</v>
      </c>
    </row>
    <row r="91" spans="2:5" ht="29.25" thickBot="1" x14ac:dyDescent="0.25">
      <c r="B91" s="4" t="s">
        <v>52</v>
      </c>
      <c r="C91" s="5">
        <v>365</v>
      </c>
      <c r="D91" s="5">
        <v>342</v>
      </c>
      <c r="E91" s="6">
        <f t="shared" ref="E91:E93" si="7">IF(C91&gt;0,(D91-C91)/C91,"-")</f>
        <v>-6.3013698630136991E-2</v>
      </c>
    </row>
    <row r="92" spans="2:5" ht="29.25" customHeight="1" thickBot="1" x14ac:dyDescent="0.25">
      <c r="B92" s="4" t="s">
        <v>53</v>
      </c>
      <c r="C92" s="5">
        <v>580</v>
      </c>
      <c r="D92" s="5">
        <v>488</v>
      </c>
      <c r="E92" s="6">
        <f t="shared" si="7"/>
        <v>-0.15862068965517243</v>
      </c>
    </row>
    <row r="93" spans="2:5" ht="29.25" customHeight="1" thickBot="1" x14ac:dyDescent="0.25">
      <c r="B93" s="4" t="s">
        <v>54</v>
      </c>
      <c r="C93" s="6">
        <f>(C90+C91)/(C90+C91+C92)</f>
        <v>0.54898911353032664</v>
      </c>
      <c r="D93" s="6">
        <f>(D90+D91)/(D90+D91+D92)</f>
        <v>0.5785837651122625</v>
      </c>
      <c r="E93" s="6">
        <f t="shared" si="7"/>
        <v>5.3907538150665034E-2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1347</v>
      </c>
      <c r="D100" s="5">
        <v>1205</v>
      </c>
      <c r="E100" s="6">
        <f>IF(C100&gt;0,(D100-C100)/C100,"-")</f>
        <v>-0.10541945063103192</v>
      </c>
    </row>
    <row r="101" spans="2:5" ht="20.100000000000001" customHeight="1" thickBot="1" x14ac:dyDescent="0.25">
      <c r="B101" s="4" t="s">
        <v>41</v>
      </c>
      <c r="C101" s="5">
        <v>445</v>
      </c>
      <c r="D101" s="5">
        <v>402</v>
      </c>
      <c r="E101" s="6">
        <f t="shared" ref="E101:E105" si="8">IF(C101&gt;0,(D101-C101)/C101,"-")</f>
        <v>-9.662921348314607E-2</v>
      </c>
    </row>
    <row r="102" spans="2:5" ht="20.100000000000001" customHeight="1" thickBot="1" x14ac:dyDescent="0.25">
      <c r="B102" s="4" t="s">
        <v>42</v>
      </c>
      <c r="C102" s="5">
        <v>282</v>
      </c>
      <c r="D102" s="5">
        <v>291</v>
      </c>
      <c r="E102" s="6">
        <f t="shared" si="8"/>
        <v>3.1914893617021274E-2</v>
      </c>
    </row>
    <row r="103" spans="2:5" ht="20.100000000000001" customHeight="1" thickBot="1" x14ac:dyDescent="0.25">
      <c r="B103" s="4" t="s">
        <v>98</v>
      </c>
      <c r="C103" s="6">
        <f>(C101+C102)/C100</f>
        <v>0.53971789161098738</v>
      </c>
      <c r="D103" s="6">
        <f>(D101+D102)/D100</f>
        <v>0.57510373443983398</v>
      </c>
      <c r="E103" s="6">
        <f t="shared" si="8"/>
        <v>6.5563590495813451E-2</v>
      </c>
    </row>
    <row r="104" spans="2:5" ht="20.100000000000001" customHeight="1" thickBot="1" x14ac:dyDescent="0.25">
      <c r="B104" s="4" t="s">
        <v>39</v>
      </c>
      <c r="C104" s="6">
        <v>0.55006180469715693</v>
      </c>
      <c r="D104" s="6">
        <v>0.57925072046109505</v>
      </c>
      <c r="E104" s="6">
        <f t="shared" si="8"/>
        <v>5.3064792928148176E-2</v>
      </c>
    </row>
    <row r="105" spans="2:5" ht="20.100000000000001" customHeight="1" thickBot="1" x14ac:dyDescent="0.25">
      <c r="B105" s="4" t="s">
        <v>40</v>
      </c>
      <c r="C105" s="6">
        <v>0.52416356877323422</v>
      </c>
      <c r="D105" s="6">
        <v>0.56947162426614484</v>
      </c>
      <c r="E105" s="6">
        <f t="shared" si="8"/>
        <v>8.6438772536120242E-2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1399</v>
      </c>
      <c r="D112" s="5">
        <v>1261</v>
      </c>
      <c r="E112" s="6">
        <f>IF(C112&gt;0,(D112-C112)/C112,"-")</f>
        <v>-9.8641887062187281E-2</v>
      </c>
    </row>
    <row r="113" spans="2:14" ht="15" thickBot="1" x14ac:dyDescent="0.25">
      <c r="B113" s="4" t="s">
        <v>56</v>
      </c>
      <c r="C113" s="5">
        <v>927</v>
      </c>
      <c r="D113" s="5">
        <v>835</v>
      </c>
      <c r="E113" s="6">
        <f t="shared" ref="E113:E114" si="9">IF(C113&gt;0,(D113-C113)/C113,"-")</f>
        <v>-9.9244875943905075E-2</v>
      </c>
    </row>
    <row r="114" spans="2:14" ht="15" thickBot="1" x14ac:dyDescent="0.25">
      <c r="B114" s="4" t="s">
        <v>57</v>
      </c>
      <c r="C114" s="5">
        <v>472</v>
      </c>
      <c r="D114" s="5">
        <v>426</v>
      </c>
      <c r="E114" s="6">
        <f t="shared" si="9"/>
        <v>-9.7457627118644072E-2</v>
      </c>
    </row>
    <row r="115" spans="2:14" s="22" customFormat="1" x14ac:dyDescent="0.2"/>
    <row r="116" spans="2:14" s="22" customFormat="1" x14ac:dyDescent="0.2"/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4</v>
      </c>
      <c r="D128" s="10">
        <v>1</v>
      </c>
      <c r="E128" s="10">
        <v>1</v>
      </c>
      <c r="F128" s="10">
        <v>6</v>
      </c>
      <c r="G128" s="10">
        <v>4</v>
      </c>
      <c r="H128" s="10">
        <v>2</v>
      </c>
      <c r="I128" s="10">
        <v>3</v>
      </c>
      <c r="J128" s="10">
        <v>9</v>
      </c>
      <c r="K128" s="6">
        <f>IF(C128=0,"-",(G128-C128)/C128)</f>
        <v>0</v>
      </c>
      <c r="L128" s="6">
        <f t="shared" ref="L128:N133" si="10">IF(D128=0,"-",(H128-D128)/D128)</f>
        <v>1</v>
      </c>
      <c r="M128" s="6">
        <f t="shared" si="10"/>
        <v>2</v>
      </c>
      <c r="N128" s="6">
        <f t="shared" si="10"/>
        <v>0.5</v>
      </c>
    </row>
    <row r="129" spans="2:14" ht="15" thickBot="1" x14ac:dyDescent="0.25">
      <c r="B129" s="4" t="s">
        <v>64</v>
      </c>
      <c r="C129" s="10">
        <v>1</v>
      </c>
      <c r="D129" s="10">
        <v>0</v>
      </c>
      <c r="E129" s="10">
        <v>0</v>
      </c>
      <c r="F129" s="10">
        <v>1</v>
      </c>
      <c r="G129" s="10">
        <v>2</v>
      </c>
      <c r="H129" s="10">
        <v>1</v>
      </c>
      <c r="I129" s="10">
        <v>0</v>
      </c>
      <c r="J129" s="10">
        <v>3</v>
      </c>
      <c r="K129" s="6">
        <f t="shared" ref="K129:K133" si="11">IF(C129=0,"-",(G129-C129)/C129)</f>
        <v>1</v>
      </c>
      <c r="L129" s="6" t="str">
        <f t="shared" si="10"/>
        <v>-</v>
      </c>
      <c r="M129" s="6" t="str">
        <f t="shared" si="10"/>
        <v>-</v>
      </c>
      <c r="N129" s="6">
        <f t="shared" si="10"/>
        <v>2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1</v>
      </c>
      <c r="H130" s="10">
        <v>0</v>
      </c>
      <c r="I130" s="10">
        <v>0</v>
      </c>
      <c r="J130" s="10">
        <v>1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4</v>
      </c>
      <c r="H131" s="10">
        <v>0</v>
      </c>
      <c r="I131" s="10">
        <v>0</v>
      </c>
      <c r="J131" s="10">
        <v>4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1</v>
      </c>
      <c r="F132" s="10">
        <v>1</v>
      </c>
      <c r="G132" s="10">
        <v>0</v>
      </c>
      <c r="H132" s="10">
        <v>5</v>
      </c>
      <c r="I132" s="10">
        <v>0</v>
      </c>
      <c r="J132" s="10">
        <v>5</v>
      </c>
      <c r="K132" s="6" t="str">
        <f t="shared" si="11"/>
        <v>-</v>
      </c>
      <c r="L132" s="6" t="str">
        <f t="shared" si="10"/>
        <v>-</v>
      </c>
      <c r="M132" s="6">
        <f t="shared" si="10"/>
        <v>-1</v>
      </c>
      <c r="N132" s="6">
        <f t="shared" si="10"/>
        <v>4</v>
      </c>
    </row>
    <row r="133" spans="2:14" ht="15" thickBot="1" x14ac:dyDescent="0.25">
      <c r="B133" s="4" t="s">
        <v>68</v>
      </c>
      <c r="C133" s="10">
        <v>5</v>
      </c>
      <c r="D133" s="10">
        <v>1</v>
      </c>
      <c r="E133" s="10">
        <v>2</v>
      </c>
      <c r="F133" s="10">
        <v>8</v>
      </c>
      <c r="G133" s="10">
        <v>11</v>
      </c>
      <c r="H133" s="10">
        <v>8</v>
      </c>
      <c r="I133" s="10">
        <v>3</v>
      </c>
      <c r="J133" s="10">
        <v>22</v>
      </c>
      <c r="K133" s="6">
        <f t="shared" si="11"/>
        <v>1.2</v>
      </c>
      <c r="L133" s="6">
        <f t="shared" si="10"/>
        <v>7</v>
      </c>
      <c r="M133" s="6">
        <f t="shared" si="10"/>
        <v>0.5</v>
      </c>
      <c r="N133" s="6">
        <f t="shared" si="10"/>
        <v>1.75</v>
      </c>
    </row>
    <row r="134" spans="2:14" ht="15" thickBot="1" x14ac:dyDescent="0.25">
      <c r="B134" s="4" t="s">
        <v>36</v>
      </c>
      <c r="C134" s="6">
        <f>IF(C128=0,"-",C128/(C128+C129))</f>
        <v>0.8</v>
      </c>
      <c r="D134" s="6">
        <f>IF(D128=0,"-",D128/(D128+D129))</f>
        <v>1</v>
      </c>
      <c r="E134" s="6">
        <f t="shared" ref="E134:J134" si="12">IF(E128=0,"-",E128/(E128+E129))</f>
        <v>1</v>
      </c>
      <c r="F134" s="6">
        <f t="shared" si="12"/>
        <v>0.8571428571428571</v>
      </c>
      <c r="G134" s="6">
        <f t="shared" si="12"/>
        <v>0.66666666666666663</v>
      </c>
      <c r="H134" s="6">
        <f t="shared" si="12"/>
        <v>0.66666666666666663</v>
      </c>
      <c r="I134" s="6">
        <f t="shared" si="12"/>
        <v>1</v>
      </c>
      <c r="J134" s="6">
        <f t="shared" si="12"/>
        <v>0.75</v>
      </c>
      <c r="K134" s="6">
        <f>IF(OR(C134="-",G134="-"),"-",(G134-C134)/C134)</f>
        <v>-0.16666666666666677</v>
      </c>
      <c r="L134" s="6">
        <f t="shared" ref="L134:N135" si="13">IF(OR(D134="-",H134="-"),"-",(H134-D134)/D134)</f>
        <v>-0.33333333333333337</v>
      </c>
      <c r="M134" s="6">
        <f t="shared" si="13"/>
        <v>0</v>
      </c>
      <c r="N134" s="6">
        <f t="shared" si="13"/>
        <v>-0.12499999999999994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>
        <f t="shared" si="14"/>
        <v>0.8</v>
      </c>
      <c r="H135" s="6" t="str">
        <f t="shared" si="14"/>
        <v>-</v>
      </c>
      <c r="I135" s="6" t="str">
        <f t="shared" si="14"/>
        <v>-</v>
      </c>
      <c r="J135" s="6">
        <f t="shared" si="14"/>
        <v>0.8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25</v>
      </c>
      <c r="D143" s="10">
        <v>0</v>
      </c>
      <c r="E143" s="10">
        <v>3</v>
      </c>
      <c r="F143" s="10">
        <v>28</v>
      </c>
      <c r="G143" s="10">
        <v>25</v>
      </c>
      <c r="H143" s="10">
        <v>0</v>
      </c>
      <c r="I143" s="10">
        <v>3</v>
      </c>
      <c r="J143" s="10">
        <v>28</v>
      </c>
      <c r="K143" s="6">
        <f>IF(C143=0,"-",(G143-C143)/C143)</f>
        <v>0</v>
      </c>
      <c r="L143" s="6" t="str">
        <f t="shared" ref="L143:N147" si="15">IF(D143=0,"-",(H143-D143)/D143)</f>
        <v>-</v>
      </c>
      <c r="M143" s="6">
        <f t="shared" si="15"/>
        <v>0</v>
      </c>
      <c r="N143" s="6">
        <f t="shared" si="15"/>
        <v>0</v>
      </c>
    </row>
    <row r="144" spans="2:14" ht="15" thickBot="1" x14ac:dyDescent="0.25">
      <c r="B144" s="4" t="s">
        <v>72</v>
      </c>
      <c r="C144" s="10">
        <v>29</v>
      </c>
      <c r="D144" s="10">
        <v>0</v>
      </c>
      <c r="E144" s="10">
        <v>11</v>
      </c>
      <c r="F144" s="10">
        <v>40</v>
      </c>
      <c r="G144" s="10">
        <v>19</v>
      </c>
      <c r="H144" s="10">
        <v>0</v>
      </c>
      <c r="I144" s="10">
        <v>3</v>
      </c>
      <c r="J144" s="10">
        <v>22</v>
      </c>
      <c r="K144" s="6">
        <f t="shared" ref="K144:K147" si="16">IF(C144=0,"-",(G144-C144)/C144)</f>
        <v>-0.34482758620689657</v>
      </c>
      <c r="L144" s="6" t="str">
        <f t="shared" si="15"/>
        <v>-</v>
      </c>
      <c r="M144" s="6">
        <f t="shared" si="15"/>
        <v>-0.72727272727272729</v>
      </c>
      <c r="N144" s="6">
        <f t="shared" si="15"/>
        <v>-0.45</v>
      </c>
    </row>
    <row r="145" spans="2:14" ht="15" thickBot="1" x14ac:dyDescent="0.25">
      <c r="B145" s="4" t="s">
        <v>73</v>
      </c>
      <c r="C145" s="10">
        <v>225</v>
      </c>
      <c r="D145" s="10">
        <v>0</v>
      </c>
      <c r="E145" s="10">
        <v>17</v>
      </c>
      <c r="F145" s="10">
        <v>242</v>
      </c>
      <c r="G145" s="10">
        <v>206</v>
      </c>
      <c r="H145" s="10">
        <v>0</v>
      </c>
      <c r="I145" s="10">
        <v>22</v>
      </c>
      <c r="J145" s="10">
        <v>228</v>
      </c>
      <c r="K145" s="6">
        <f t="shared" si="16"/>
        <v>-8.4444444444444447E-2</v>
      </c>
      <c r="L145" s="6" t="str">
        <f t="shared" si="15"/>
        <v>-</v>
      </c>
      <c r="M145" s="6">
        <f t="shared" si="15"/>
        <v>0.29411764705882354</v>
      </c>
      <c r="N145" s="6">
        <f t="shared" si="15"/>
        <v>-5.7851239669421489E-2</v>
      </c>
    </row>
    <row r="146" spans="2:14" ht="15" thickBot="1" x14ac:dyDescent="0.25">
      <c r="B146" s="4" t="s">
        <v>74</v>
      </c>
      <c r="C146" s="10">
        <v>114</v>
      </c>
      <c r="D146" s="10">
        <v>0</v>
      </c>
      <c r="E146" s="10">
        <v>18</v>
      </c>
      <c r="F146" s="10">
        <v>132</v>
      </c>
      <c r="G146" s="10">
        <v>99</v>
      </c>
      <c r="H146" s="10">
        <v>0</v>
      </c>
      <c r="I146" s="10">
        <v>20</v>
      </c>
      <c r="J146" s="10">
        <v>119</v>
      </c>
      <c r="K146" s="6">
        <f t="shared" si="16"/>
        <v>-0.13157894736842105</v>
      </c>
      <c r="L146" s="6" t="str">
        <f t="shared" si="15"/>
        <v>-</v>
      </c>
      <c r="M146" s="6">
        <f t="shared" si="15"/>
        <v>0.1111111111111111</v>
      </c>
      <c r="N146" s="6">
        <f t="shared" si="15"/>
        <v>-9.8484848484848481E-2</v>
      </c>
    </row>
    <row r="147" spans="2:14" ht="15" thickBot="1" x14ac:dyDescent="0.25">
      <c r="B147" s="4" t="s">
        <v>75</v>
      </c>
      <c r="C147" s="10">
        <v>1</v>
      </c>
      <c r="D147" s="10">
        <v>0</v>
      </c>
      <c r="E147" s="10">
        <v>0</v>
      </c>
      <c r="F147" s="10">
        <v>1</v>
      </c>
      <c r="G147" s="10">
        <v>5</v>
      </c>
      <c r="H147" s="10">
        <v>0</v>
      </c>
      <c r="I147" s="10">
        <v>1</v>
      </c>
      <c r="J147" s="10">
        <v>6</v>
      </c>
      <c r="K147" s="6">
        <f t="shared" si="16"/>
        <v>4</v>
      </c>
      <c r="L147" s="6" t="str">
        <f t="shared" si="15"/>
        <v>-</v>
      </c>
      <c r="M147" s="6" t="str">
        <f t="shared" si="15"/>
        <v>-</v>
      </c>
      <c r="N147" s="6">
        <f t="shared" si="15"/>
        <v>5</v>
      </c>
    </row>
    <row r="148" spans="2:14" ht="15" thickBot="1" x14ac:dyDescent="0.25">
      <c r="B148" s="7" t="s">
        <v>68</v>
      </c>
      <c r="C148" s="10">
        <v>394</v>
      </c>
      <c r="D148" s="10">
        <v>0</v>
      </c>
      <c r="E148" s="10">
        <v>49</v>
      </c>
      <c r="F148" s="10">
        <v>443</v>
      </c>
      <c r="G148" s="10">
        <v>354</v>
      </c>
      <c r="H148" s="10">
        <v>0</v>
      </c>
      <c r="I148" s="10">
        <v>49</v>
      </c>
      <c r="J148" s="10">
        <v>403</v>
      </c>
      <c r="K148" s="6">
        <f t="shared" ref="K148" si="17">IF(C148=0,"-",(G148-C148)/C148)</f>
        <v>-0.10152284263959391</v>
      </c>
      <c r="L148" s="6" t="str">
        <f t="shared" ref="L148" si="18">IF(D148=0,"-",(H148-D148)/D148)</f>
        <v>-</v>
      </c>
      <c r="M148" s="6">
        <f t="shared" ref="M148" si="19">IF(E148=0,"-",(I148-E148)/E148)</f>
        <v>0</v>
      </c>
      <c r="N148" s="6">
        <f t="shared" ref="N148" si="20">IF(F148=0,"-",(J148-F148)/F148)</f>
        <v>-9.0293453724604969E-2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</v>
      </c>
      <c r="D149" s="6" t="str">
        <f t="shared" si="21"/>
        <v>-</v>
      </c>
      <c r="E149" s="6">
        <f t="shared" si="21"/>
        <v>0.15</v>
      </c>
      <c r="F149" s="6">
        <f t="shared" si="21"/>
        <v>0.1037037037037037</v>
      </c>
      <c r="G149" s="6">
        <f t="shared" si="21"/>
        <v>0.10822510822510822</v>
      </c>
      <c r="H149" s="6" t="str">
        <f t="shared" si="21"/>
        <v>-</v>
      </c>
      <c r="I149" s="6">
        <f t="shared" si="21"/>
        <v>0.12</v>
      </c>
      <c r="J149" s="6">
        <f t="shared" si="21"/>
        <v>0.109375</v>
      </c>
      <c r="K149" s="6">
        <f>IF(OR(C149="-",G149="-"),"-",(G149-C149)/C149)</f>
        <v>8.2251082251082186E-2</v>
      </c>
      <c r="L149" s="6" t="str">
        <f t="shared" ref="L149:N150" si="22">IF(OR(D149="-",H149="-"),"-",(H149-D149)/D149)</f>
        <v>-</v>
      </c>
      <c r="M149" s="6">
        <f t="shared" si="22"/>
        <v>-0.2</v>
      </c>
      <c r="N149" s="6">
        <f t="shared" si="22"/>
        <v>5.4687500000000028E-2</v>
      </c>
    </row>
    <row r="150" spans="2:14" ht="29.25" thickBot="1" x14ac:dyDescent="0.25">
      <c r="B150" s="7" t="s">
        <v>77</v>
      </c>
      <c r="C150" s="6">
        <f t="shared" si="21"/>
        <v>0.20279720279720279</v>
      </c>
      <c r="D150" s="6" t="str">
        <f t="shared" si="21"/>
        <v>-</v>
      </c>
      <c r="E150" s="6">
        <f t="shared" si="21"/>
        <v>0.37931034482758619</v>
      </c>
      <c r="F150" s="6">
        <f t="shared" si="21"/>
        <v>0.23255813953488372</v>
      </c>
      <c r="G150" s="6">
        <f t="shared" si="21"/>
        <v>0.16101694915254236</v>
      </c>
      <c r="H150" s="6" t="str">
        <f t="shared" si="21"/>
        <v>-</v>
      </c>
      <c r="I150" s="6">
        <f t="shared" si="21"/>
        <v>0.13043478260869565</v>
      </c>
      <c r="J150" s="6">
        <f t="shared" si="21"/>
        <v>0.15602836879432624</v>
      </c>
      <c r="K150" s="6">
        <f>IF(OR(C150="-",G150="-"),"-",(G150-C150)/C150)</f>
        <v>-0.2060198714202221</v>
      </c>
      <c r="L150" s="6" t="str">
        <f t="shared" si="22"/>
        <v>-</v>
      </c>
      <c r="M150" s="6">
        <f t="shared" si="22"/>
        <v>-0.65612648221343872</v>
      </c>
      <c r="N150" s="6">
        <f t="shared" si="22"/>
        <v>-0.32907801418439714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339</v>
      </c>
      <c r="D157" s="19">
        <v>305</v>
      </c>
      <c r="E157" s="18">
        <f>IF(C157=0,"-",(D157-C157)/C157)</f>
        <v>-0.10029498525073746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52</v>
      </c>
      <c r="D158" s="19">
        <v>40</v>
      </c>
      <c r="E158" s="18">
        <f t="shared" ref="E158:E159" si="23">IF(C158=0,"-",(D158-C158)/C158)</f>
        <v>-0.23076923076923078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2</v>
      </c>
      <c r="D159" s="19">
        <v>4</v>
      </c>
      <c r="E159" s="18">
        <f t="shared" si="23"/>
        <v>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0.86259541984732824</v>
      </c>
      <c r="D160" s="18">
        <f>IF(D157=0,"-",D157/(D157+D158+D159))</f>
        <v>0.87392550143266479</v>
      </c>
      <c r="E160" s="18">
        <f>IF(OR(C160="-",D160="-"),"-",(D160-C160)/C160)</f>
        <v>1.3134873342292814E-2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7</v>
      </c>
      <c r="D166" s="5">
        <v>12</v>
      </c>
      <c r="E166" s="6">
        <f>IF(C166=0,"-",(D166-C166)/C166)</f>
        <v>0.7142857142857143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2</v>
      </c>
      <c r="E167" s="6">
        <f t="shared" ref="E167:E168" si="24">IF(C167=0,"-",(D167-C167)/C167)</f>
        <v>1</v>
      </c>
    </row>
    <row r="168" spans="2:14" ht="20.100000000000001" customHeight="1" thickBot="1" x14ac:dyDescent="0.25">
      <c r="B168" s="4" t="s">
        <v>42</v>
      </c>
      <c r="C168" s="5">
        <v>5</v>
      </c>
      <c r="D168" s="5">
        <v>7</v>
      </c>
      <c r="E168" s="6">
        <f t="shared" si="24"/>
        <v>0.4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0.8571428571428571</v>
      </c>
      <c r="D169" s="6">
        <f>IF(D166=0,"-",(D167+D168)/D166)</f>
        <v>0.75</v>
      </c>
      <c r="E169" s="6">
        <f t="shared" ref="E169:E171" si="25">IF(OR(C169="-",D169="-"),"-",(D169-C169)/C169)</f>
        <v>-0.12499999999999994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0.66666666666666663</v>
      </c>
      <c r="E170" s="6">
        <f t="shared" si="25"/>
        <v>-0.33333333333333337</v>
      </c>
    </row>
    <row r="171" spans="2:14" ht="20.100000000000001" customHeight="1" thickBot="1" x14ac:dyDescent="0.25">
      <c r="B171" s="4" t="s">
        <v>40</v>
      </c>
      <c r="C171" s="6">
        <v>0.83333333333333337</v>
      </c>
      <c r="D171" s="6">
        <v>0.77777777777777779</v>
      </c>
      <c r="E171" s="6">
        <f t="shared" si="25"/>
        <v>-6.6666666666666693E-2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21</v>
      </c>
      <c r="D178" s="5">
        <v>14</v>
      </c>
      <c r="E178" s="6">
        <f>IF(C178=0,"-",(D178-C178)/C178)</f>
        <v>-0.33333333333333331</v>
      </c>
      <c r="H178" s="13"/>
    </row>
    <row r="179" spans="2:8" ht="15" thickBot="1" x14ac:dyDescent="0.25">
      <c r="B179" s="4" t="s">
        <v>43</v>
      </c>
      <c r="C179" s="5">
        <v>20</v>
      </c>
      <c r="D179" s="5">
        <v>11</v>
      </c>
      <c r="E179" s="6">
        <f t="shared" ref="E179:E185" si="26">IF(C179=0,"-",(D179-C179)/C179)</f>
        <v>-0.45</v>
      </c>
      <c r="H179" s="13"/>
    </row>
    <row r="180" spans="2:8" ht="15" thickBot="1" x14ac:dyDescent="0.25">
      <c r="B180" s="4" t="s">
        <v>47</v>
      </c>
      <c r="C180" s="5">
        <v>0</v>
      </c>
      <c r="D180" s="5">
        <v>2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1</v>
      </c>
      <c r="D181" s="5">
        <v>1</v>
      </c>
      <c r="E181" s="6">
        <f t="shared" si="26"/>
        <v>0</v>
      </c>
      <c r="H181" s="13"/>
    </row>
    <row r="182" spans="2:8" ht="15" thickBot="1" x14ac:dyDescent="0.25">
      <c r="B182" s="15" t="s">
        <v>79</v>
      </c>
      <c r="C182" s="5">
        <v>510</v>
      </c>
      <c r="D182" s="5">
        <v>346</v>
      </c>
      <c r="E182" s="6">
        <f t="shared" si="26"/>
        <v>-0.32156862745098042</v>
      </c>
      <c r="H182" s="13"/>
    </row>
    <row r="183" spans="2:8" ht="15" thickBot="1" x14ac:dyDescent="0.25">
      <c r="B183" s="4" t="s">
        <v>47</v>
      </c>
      <c r="C183" s="5">
        <v>457</v>
      </c>
      <c r="D183" s="5">
        <v>300</v>
      </c>
      <c r="E183" s="6">
        <f t="shared" si="26"/>
        <v>-0.34354485776805249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53</v>
      </c>
      <c r="D185" s="5">
        <v>46</v>
      </c>
      <c r="E185" s="6">
        <f t="shared" si="26"/>
        <v>-0.13207547169811321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4</v>
      </c>
      <c r="D197" s="5">
        <v>5</v>
      </c>
      <c r="E197" s="6">
        <f t="shared" ref="E197:E200" si="27">IF(C197=0,"-",(D197-C197)/C197)</f>
        <v>0.25</v>
      </c>
    </row>
    <row r="198" spans="2:5" ht="15" thickBot="1" x14ac:dyDescent="0.25">
      <c r="B198" s="4" t="s">
        <v>83</v>
      </c>
      <c r="C198" s="5">
        <v>1</v>
      </c>
      <c r="D198" s="5">
        <v>1</v>
      </c>
      <c r="E198" s="6">
        <f t="shared" si="27"/>
        <v>0</v>
      </c>
    </row>
    <row r="199" spans="2:5" ht="15" thickBot="1" x14ac:dyDescent="0.25">
      <c r="B199" s="4" t="s">
        <v>84</v>
      </c>
      <c r="C199" s="5">
        <v>5</v>
      </c>
      <c r="D199" s="5">
        <v>6</v>
      </c>
      <c r="E199" s="6">
        <f t="shared" si="27"/>
        <v>0.2</v>
      </c>
    </row>
    <row r="200" spans="2:5" ht="15" thickBot="1" x14ac:dyDescent="0.25">
      <c r="B200" s="4" t="s">
        <v>85</v>
      </c>
      <c r="C200" s="5">
        <v>3</v>
      </c>
      <c r="D200" s="5">
        <v>3</v>
      </c>
      <c r="E200" s="6">
        <f t="shared" si="27"/>
        <v>0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4</v>
      </c>
      <c r="D208" s="5">
        <v>6</v>
      </c>
      <c r="E208" s="6">
        <f t="shared" si="28"/>
        <v>0.5</v>
      </c>
    </row>
    <row r="209" spans="2:5" ht="20.100000000000001" customHeight="1" thickBot="1" x14ac:dyDescent="0.25">
      <c r="B209" s="17" t="s">
        <v>86</v>
      </c>
      <c r="C209" s="5">
        <v>3</v>
      </c>
      <c r="D209" s="5">
        <v>6</v>
      </c>
      <c r="E209" s="6">
        <f t="shared" si="28"/>
        <v>1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0</v>
      </c>
      <c r="E210" s="6">
        <f t="shared" si="28"/>
        <v>-1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1</v>
      </c>
      <c r="D212" s="5">
        <v>1</v>
      </c>
      <c r="E212" s="6">
        <f>IF(C212=0,"-",(D212-C212)/C212)</f>
        <v>0</v>
      </c>
    </row>
    <row r="213" spans="2:5" ht="15" thickBot="1" x14ac:dyDescent="0.25">
      <c r="B213" s="17" t="s">
        <v>86</v>
      </c>
      <c r="C213" s="5">
        <v>1</v>
      </c>
      <c r="D213" s="5">
        <v>0</v>
      </c>
      <c r="E213" s="6">
        <f t="shared" ref="E213:E214" si="29">IF(C213=0,"-",(D213-C213)/C213)</f>
        <v>-1</v>
      </c>
    </row>
    <row r="214" spans="2:5" ht="15" thickBot="1" x14ac:dyDescent="0.25">
      <c r="B214" s="17" t="s">
        <v>87</v>
      </c>
      <c r="C214" s="5">
        <v>0</v>
      </c>
      <c r="D214" s="5">
        <v>1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5</v>
      </c>
      <c r="D221" s="5">
        <v>5</v>
      </c>
      <c r="E221" s="6">
        <f t="shared" ref="E221:E223" si="30">IF(C221=0,"-",(D221-C221)/C221)</f>
        <v>0</v>
      </c>
    </row>
    <row r="222" spans="2:5" ht="15" thickBot="1" x14ac:dyDescent="0.25">
      <c r="B222" s="16" t="s">
        <v>92</v>
      </c>
      <c r="C222" s="5">
        <v>5</v>
      </c>
      <c r="D222" s="5">
        <v>6</v>
      </c>
      <c r="E222" s="6">
        <f t="shared" si="30"/>
        <v>0.2</v>
      </c>
    </row>
    <row r="223" spans="2:5" ht="15" thickBot="1" x14ac:dyDescent="0.25">
      <c r="B223" s="16" t="s">
        <v>93</v>
      </c>
      <c r="C223" s="5">
        <v>15</v>
      </c>
      <c r="D223" s="5">
        <v>21</v>
      </c>
      <c r="E223" s="6">
        <f t="shared" si="30"/>
        <v>0.4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1491</v>
      </c>
      <c r="D14" s="5">
        <v>1499</v>
      </c>
      <c r="E14" s="6">
        <f>IF(C14&gt;0,(D14-C14)/C14)</f>
        <v>5.3655264922870555E-3</v>
      </c>
    </row>
    <row r="15" spans="1:5" ht="20.100000000000001" customHeight="1" thickBot="1" x14ac:dyDescent="0.25">
      <c r="B15" s="4" t="s">
        <v>17</v>
      </c>
      <c r="C15" s="5">
        <v>1429</v>
      </c>
      <c r="D15" s="5">
        <v>1491</v>
      </c>
      <c r="E15" s="6">
        <f t="shared" ref="E15:E25" si="0">IF(C15&gt;0,(D15-C15)/C15)</f>
        <v>4.3386983904828549E-2</v>
      </c>
    </row>
    <row r="16" spans="1:5" ht="20.100000000000001" customHeight="1" thickBot="1" x14ac:dyDescent="0.25">
      <c r="B16" s="4" t="s">
        <v>18</v>
      </c>
      <c r="C16" s="5">
        <v>845</v>
      </c>
      <c r="D16" s="5">
        <v>904</v>
      </c>
      <c r="E16" s="6">
        <f t="shared" si="0"/>
        <v>6.982248520710059E-2</v>
      </c>
    </row>
    <row r="17" spans="2:5" ht="20.100000000000001" customHeight="1" thickBot="1" x14ac:dyDescent="0.25">
      <c r="B17" s="4" t="s">
        <v>19</v>
      </c>
      <c r="C17" s="5">
        <v>584</v>
      </c>
      <c r="D17" s="5">
        <v>587</v>
      </c>
      <c r="E17" s="6">
        <f t="shared" si="0"/>
        <v>5.1369863013698627E-3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7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1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0.40867739678096571</v>
      </c>
      <c r="D20" s="6">
        <f>D17/D15</f>
        <v>0.3936955063715627</v>
      </c>
      <c r="E20" s="6">
        <f t="shared" si="0"/>
        <v>-3.6659454443556339E-2</v>
      </c>
    </row>
    <row r="21" spans="2:5" ht="30" customHeight="1" thickBot="1" x14ac:dyDescent="0.25">
      <c r="B21" s="4" t="s">
        <v>23</v>
      </c>
      <c r="C21" s="5">
        <v>82</v>
      </c>
      <c r="D21" s="5">
        <v>60</v>
      </c>
      <c r="E21" s="6">
        <f t="shared" si="0"/>
        <v>-0.26829268292682928</v>
      </c>
    </row>
    <row r="22" spans="2:5" ht="20.100000000000001" customHeight="1" thickBot="1" x14ac:dyDescent="0.25">
      <c r="B22" s="4" t="s">
        <v>24</v>
      </c>
      <c r="C22" s="5">
        <v>56</v>
      </c>
      <c r="D22" s="5">
        <v>38</v>
      </c>
      <c r="E22" s="6">
        <f t="shared" si="0"/>
        <v>-0.32142857142857145</v>
      </c>
    </row>
    <row r="23" spans="2:5" ht="20.100000000000001" customHeight="1" thickBot="1" x14ac:dyDescent="0.25">
      <c r="B23" s="4" t="s">
        <v>25</v>
      </c>
      <c r="C23" s="5">
        <v>26</v>
      </c>
      <c r="D23" s="5">
        <v>22</v>
      </c>
      <c r="E23" s="6">
        <f t="shared" si="0"/>
        <v>-0.15384615384615385</v>
      </c>
    </row>
    <row r="24" spans="2:5" ht="20.100000000000001" customHeight="1" thickBot="1" x14ac:dyDescent="0.25">
      <c r="B24" s="4" t="s">
        <v>21</v>
      </c>
      <c r="C24" s="6">
        <f>C23/C21</f>
        <v>0.31707317073170732</v>
      </c>
      <c r="D24" s="6">
        <f t="shared" ref="D24" si="1">D23/D21</f>
        <v>0.36666666666666664</v>
      </c>
      <c r="E24" s="6">
        <f t="shared" si="0"/>
        <v>0.15641025641025633</v>
      </c>
    </row>
    <row r="25" spans="2:5" ht="20.100000000000001" customHeight="1" thickBot="1" x14ac:dyDescent="0.25">
      <c r="B25" s="7" t="s">
        <v>26</v>
      </c>
      <c r="C25" s="6">
        <v>0.19004706623984763</v>
      </c>
      <c r="D25" s="6">
        <v>0.19829263524395579</v>
      </c>
      <c r="E25" s="6">
        <f t="shared" si="0"/>
        <v>4.3386983904828612E-2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303</v>
      </c>
      <c r="D34" s="5">
        <v>301</v>
      </c>
      <c r="E34" s="6">
        <f>IF(C34&gt;0,(D34-C34)/C34,"-")</f>
        <v>-6.6006600660066007E-3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262</v>
      </c>
      <c r="D36" s="5">
        <v>261</v>
      </c>
      <c r="E36" s="6">
        <f t="shared" si="2"/>
        <v>-3.8167938931297708E-3</v>
      </c>
    </row>
    <row r="37" spans="2:5" ht="20.100000000000001" customHeight="1" thickBot="1" x14ac:dyDescent="0.25">
      <c r="B37" s="4" t="s">
        <v>30</v>
      </c>
      <c r="C37" s="5">
        <v>41</v>
      </c>
      <c r="D37" s="5">
        <v>40</v>
      </c>
      <c r="E37" s="6">
        <f t="shared" si="2"/>
        <v>-2.4390243902439025E-2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267</v>
      </c>
      <c r="D44" s="5">
        <v>228</v>
      </c>
      <c r="E44" s="6">
        <f>IF(C44&gt;0,(D44-C44)/C44,"-")</f>
        <v>-0.14606741573033707</v>
      </c>
    </row>
    <row r="45" spans="2:5" ht="20.100000000000001" customHeight="1" thickBot="1" x14ac:dyDescent="0.25">
      <c r="B45" s="4" t="s">
        <v>34</v>
      </c>
      <c r="C45" s="5">
        <v>16</v>
      </c>
      <c r="D45" s="5">
        <v>9</v>
      </c>
      <c r="E45" s="6">
        <f t="shared" ref="E45:E51" si="3">IF(C45&gt;0,(D45-C45)/C45,"-")</f>
        <v>-0.4375</v>
      </c>
    </row>
    <row r="46" spans="2:5" ht="20.100000000000001" customHeight="1" thickBot="1" x14ac:dyDescent="0.25">
      <c r="B46" s="4" t="s">
        <v>31</v>
      </c>
      <c r="C46" s="5">
        <v>3</v>
      </c>
      <c r="D46" s="5">
        <v>4</v>
      </c>
      <c r="E46" s="6">
        <f t="shared" si="3"/>
        <v>0.33333333333333331</v>
      </c>
    </row>
    <row r="47" spans="2:5" ht="20.100000000000001" customHeight="1" thickBot="1" x14ac:dyDescent="0.25">
      <c r="B47" s="4" t="s">
        <v>32</v>
      </c>
      <c r="C47" s="5">
        <v>520</v>
      </c>
      <c r="D47" s="5">
        <v>531</v>
      </c>
      <c r="E47" s="6">
        <f t="shared" si="3"/>
        <v>2.1153846153846155E-2</v>
      </c>
    </row>
    <row r="48" spans="2:5" ht="20.100000000000001" customHeight="1" thickBot="1" x14ac:dyDescent="0.25">
      <c r="B48" s="4" t="s">
        <v>35</v>
      </c>
      <c r="C48" s="5">
        <v>221</v>
      </c>
      <c r="D48" s="5">
        <v>202</v>
      </c>
      <c r="E48" s="6">
        <f t="shared" si="3"/>
        <v>-8.5972850678733032E-2</v>
      </c>
    </row>
    <row r="49" spans="2:5" ht="20.100000000000001" customHeight="1" thickBot="1" x14ac:dyDescent="0.25">
      <c r="B49" s="4" t="s">
        <v>67</v>
      </c>
      <c r="C49" s="5">
        <v>227</v>
      </c>
      <c r="D49" s="5">
        <v>272</v>
      </c>
      <c r="E49" s="6">
        <f t="shared" si="3"/>
        <v>0.19823788546255505</v>
      </c>
    </row>
    <row r="50" spans="2:5" ht="20.100000000000001" customHeight="1" collapsed="1" thickBot="1" x14ac:dyDescent="0.25">
      <c r="B50" s="4" t="s">
        <v>36</v>
      </c>
      <c r="C50" s="6">
        <f>C44/(C44+C45)</f>
        <v>0.94346289752650181</v>
      </c>
      <c r="D50" s="6">
        <f>D44/(D44+D45)</f>
        <v>0.96202531645569622</v>
      </c>
      <c r="E50" s="6">
        <f t="shared" si="3"/>
        <v>1.9674773621580596E-2</v>
      </c>
    </row>
    <row r="51" spans="2:5" ht="20.100000000000001" customHeight="1" thickBot="1" x14ac:dyDescent="0.25">
      <c r="B51" s="4" t="s">
        <v>37</v>
      </c>
      <c r="C51" s="6">
        <f>C47/(C46+C47)</f>
        <v>0.99426386233269604</v>
      </c>
      <c r="D51" s="6">
        <f t="shared" ref="D51" si="4">D47/(D46+D47)</f>
        <v>0.99252336448598133</v>
      </c>
      <c r="E51" s="6">
        <f t="shared" si="3"/>
        <v>-1.750539180445752E-3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286</v>
      </c>
      <c r="D58" s="5">
        <v>241</v>
      </c>
      <c r="E58" s="6">
        <f>IF(C58&gt;0,(D58-C58)/C58,"-")</f>
        <v>-0.15734265734265734</v>
      </c>
    </row>
    <row r="59" spans="2:5" ht="20.100000000000001" customHeight="1" thickBot="1" x14ac:dyDescent="0.25">
      <c r="B59" s="4" t="s">
        <v>41</v>
      </c>
      <c r="C59" s="5">
        <v>155</v>
      </c>
      <c r="D59" s="5">
        <v>140</v>
      </c>
      <c r="E59" s="6">
        <f t="shared" ref="E59:E63" si="5">IF(C59&gt;0,(D59-C59)/C59,"-")</f>
        <v>-9.6774193548387094E-2</v>
      </c>
    </row>
    <row r="60" spans="2:5" ht="20.100000000000001" customHeight="1" thickBot="1" x14ac:dyDescent="0.25">
      <c r="B60" s="4" t="s">
        <v>42</v>
      </c>
      <c r="C60" s="5">
        <v>115</v>
      </c>
      <c r="D60" s="5">
        <v>91</v>
      </c>
      <c r="E60" s="6">
        <f t="shared" si="5"/>
        <v>-0.20869565217391303</v>
      </c>
    </row>
    <row r="61" spans="2:5" ht="20.100000000000001" customHeight="1" collapsed="1" thickBot="1" x14ac:dyDescent="0.25">
      <c r="B61" s="4" t="s">
        <v>98</v>
      </c>
      <c r="C61" s="6">
        <f>(C59+C60)/C58</f>
        <v>0.94405594405594406</v>
      </c>
      <c r="D61" s="6">
        <f>(D59+D60)/D58</f>
        <v>0.95850622406639008</v>
      </c>
      <c r="E61" s="6">
        <f t="shared" si="5"/>
        <v>1.5306592899953926E-2</v>
      </c>
    </row>
    <row r="62" spans="2:5" ht="20.100000000000001" customHeight="1" thickBot="1" x14ac:dyDescent="0.25">
      <c r="B62" s="4" t="s">
        <v>39</v>
      </c>
      <c r="C62" s="6">
        <v>0.91715976331360949</v>
      </c>
      <c r="D62" s="6">
        <v>0.93333333333333335</v>
      </c>
      <c r="E62" s="6">
        <f t="shared" si="5"/>
        <v>1.7634408602150532E-2</v>
      </c>
    </row>
    <row r="63" spans="2:5" ht="20.100000000000001" customHeight="1" thickBot="1" x14ac:dyDescent="0.25">
      <c r="B63" s="4" t="s">
        <v>40</v>
      </c>
      <c r="C63" s="6">
        <v>0.98290598290598286</v>
      </c>
      <c r="D63" s="6">
        <v>1</v>
      </c>
      <c r="E63" s="6">
        <f t="shared" si="5"/>
        <v>1.7391304347826139E-2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1507</v>
      </c>
      <c r="D70" s="5">
        <v>1572</v>
      </c>
      <c r="E70" s="6">
        <f>IF(C70&gt;0,(D70-C70)/C70,"-")</f>
        <v>4.3132050431320505E-2</v>
      </c>
    </row>
    <row r="71" spans="2:10" ht="20.100000000000001" customHeight="1" thickBot="1" x14ac:dyDescent="0.25">
      <c r="B71" s="4" t="s">
        <v>45</v>
      </c>
      <c r="C71" s="5">
        <v>587</v>
      </c>
      <c r="D71" s="5">
        <v>461</v>
      </c>
      <c r="E71" s="6">
        <f t="shared" ref="E71:E77" si="6">IF(C71&gt;0,(D71-C71)/C71,"-")</f>
        <v>-0.21465076660988075</v>
      </c>
    </row>
    <row r="72" spans="2:10" ht="20.100000000000001" customHeight="1" thickBot="1" x14ac:dyDescent="0.25">
      <c r="B72" s="4" t="s">
        <v>43</v>
      </c>
      <c r="C72" s="5">
        <v>1</v>
      </c>
      <c r="D72" s="5">
        <v>4</v>
      </c>
      <c r="E72" s="6">
        <f t="shared" si="6"/>
        <v>3</v>
      </c>
    </row>
    <row r="73" spans="2:10" ht="20.100000000000001" customHeight="1" thickBot="1" x14ac:dyDescent="0.25">
      <c r="B73" s="4" t="s">
        <v>46</v>
      </c>
      <c r="C73" s="5">
        <v>596</v>
      </c>
      <c r="D73" s="5">
        <v>859</v>
      </c>
      <c r="E73" s="6">
        <f t="shared" si="6"/>
        <v>0.4412751677852349</v>
      </c>
    </row>
    <row r="74" spans="2:10" ht="20.100000000000001" customHeight="1" thickBot="1" x14ac:dyDescent="0.25">
      <c r="B74" s="4" t="s">
        <v>47</v>
      </c>
      <c r="C74" s="5">
        <v>251</v>
      </c>
      <c r="D74" s="5">
        <v>198</v>
      </c>
      <c r="E74" s="6">
        <f t="shared" si="6"/>
        <v>-0.21115537848605578</v>
      </c>
    </row>
    <row r="75" spans="2:10" ht="20.100000000000001" customHeight="1" thickBot="1" x14ac:dyDescent="0.25">
      <c r="B75" s="4" t="s">
        <v>48</v>
      </c>
      <c r="C75" s="5">
        <v>72</v>
      </c>
      <c r="D75" s="5">
        <v>50</v>
      </c>
      <c r="E75" s="6">
        <f t="shared" si="6"/>
        <v>-0.30555555555555558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82</v>
      </c>
      <c r="D90" s="5">
        <v>57</v>
      </c>
      <c r="E90" s="6">
        <f>IF(C90&gt;0,(D90-C90)/C90,"-")</f>
        <v>-0.3048780487804878</v>
      </c>
    </row>
    <row r="91" spans="2:5" ht="29.25" thickBot="1" x14ac:dyDescent="0.25">
      <c r="B91" s="4" t="s">
        <v>52</v>
      </c>
      <c r="C91" s="5">
        <v>33</v>
      </c>
      <c r="D91" s="5">
        <v>35</v>
      </c>
      <c r="E91" s="6">
        <f t="shared" ref="E91:E93" si="7">IF(C91&gt;0,(D91-C91)/C91,"-")</f>
        <v>6.0606060606060608E-2</v>
      </c>
    </row>
    <row r="92" spans="2:5" ht="29.25" customHeight="1" thickBot="1" x14ac:dyDescent="0.25">
      <c r="B92" s="4" t="s">
        <v>53</v>
      </c>
      <c r="C92" s="5">
        <v>84</v>
      </c>
      <c r="D92" s="5">
        <v>50</v>
      </c>
      <c r="E92" s="6">
        <f t="shared" si="7"/>
        <v>-0.40476190476190477</v>
      </c>
    </row>
    <row r="93" spans="2:5" ht="29.25" customHeight="1" thickBot="1" x14ac:dyDescent="0.25">
      <c r="B93" s="4" t="s">
        <v>54</v>
      </c>
      <c r="C93" s="6">
        <f>(C90+C91)/(C90+C91+C92)</f>
        <v>0.57788944723618085</v>
      </c>
      <c r="D93" s="6">
        <f>(D90+D91)/(D90+D91+D92)</f>
        <v>0.647887323943662</v>
      </c>
      <c r="E93" s="6">
        <f t="shared" si="7"/>
        <v>0.12112676056338043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199</v>
      </c>
      <c r="D100" s="5">
        <v>142</v>
      </c>
      <c r="E100" s="6">
        <f>IF(C100&gt;0,(D100-C100)/C100,"-")</f>
        <v>-0.28643216080402012</v>
      </c>
    </row>
    <row r="101" spans="2:5" ht="20.100000000000001" customHeight="1" thickBot="1" x14ac:dyDescent="0.25">
      <c r="B101" s="4" t="s">
        <v>41</v>
      </c>
      <c r="C101" s="5">
        <v>72</v>
      </c>
      <c r="D101" s="5">
        <v>55</v>
      </c>
      <c r="E101" s="6">
        <f t="shared" ref="E101:E105" si="8">IF(C101&gt;0,(D101-C101)/C101,"-")</f>
        <v>-0.2361111111111111</v>
      </c>
    </row>
    <row r="102" spans="2:5" ht="20.100000000000001" customHeight="1" thickBot="1" x14ac:dyDescent="0.25">
      <c r="B102" s="4" t="s">
        <v>42</v>
      </c>
      <c r="C102" s="5">
        <v>43</v>
      </c>
      <c r="D102" s="5">
        <v>37</v>
      </c>
      <c r="E102" s="6">
        <f t="shared" si="8"/>
        <v>-0.13953488372093023</v>
      </c>
    </row>
    <row r="103" spans="2:5" ht="20.100000000000001" customHeight="1" thickBot="1" x14ac:dyDescent="0.25">
      <c r="B103" s="4" t="s">
        <v>98</v>
      </c>
      <c r="C103" s="6">
        <f>(C101+C102)/C100</f>
        <v>0.57788944723618085</v>
      </c>
      <c r="D103" s="6">
        <f>(D101+D102)/D100</f>
        <v>0.647887323943662</v>
      </c>
      <c r="E103" s="6">
        <f t="shared" si="8"/>
        <v>0.12112676056338043</v>
      </c>
    </row>
    <row r="104" spans="2:5" ht="20.100000000000001" customHeight="1" thickBot="1" x14ac:dyDescent="0.25">
      <c r="B104" s="4" t="s">
        <v>39</v>
      </c>
      <c r="C104" s="6">
        <v>0.5901639344262295</v>
      </c>
      <c r="D104" s="6">
        <v>0.67901234567901236</v>
      </c>
      <c r="E104" s="6">
        <f t="shared" si="8"/>
        <v>0.1505486968449932</v>
      </c>
    </row>
    <row r="105" spans="2:5" ht="20.100000000000001" customHeight="1" thickBot="1" x14ac:dyDescent="0.25">
      <c r="B105" s="4" t="s">
        <v>40</v>
      </c>
      <c r="C105" s="6">
        <v>0.55844155844155841</v>
      </c>
      <c r="D105" s="6">
        <v>0.60655737704918034</v>
      </c>
      <c r="E105" s="6">
        <f t="shared" si="8"/>
        <v>8.6160884483416023E-2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182</v>
      </c>
      <c r="D112" s="5">
        <v>135</v>
      </c>
      <c r="E112" s="6">
        <f>IF(C112&gt;0,(D112-C112)/C112,"-")</f>
        <v>-0.25824175824175827</v>
      </c>
    </row>
    <row r="113" spans="2:14" ht="15" thickBot="1" x14ac:dyDescent="0.25">
      <c r="B113" s="4" t="s">
        <v>56</v>
      </c>
      <c r="C113" s="5">
        <v>73</v>
      </c>
      <c r="D113" s="5">
        <v>60</v>
      </c>
      <c r="E113" s="6">
        <f t="shared" ref="E113:E114" si="9">IF(C113&gt;0,(D113-C113)/C113,"-")</f>
        <v>-0.17808219178082191</v>
      </c>
    </row>
    <row r="114" spans="2:14" ht="15" thickBot="1" x14ac:dyDescent="0.25">
      <c r="B114" s="4" t="s">
        <v>57</v>
      </c>
      <c r="C114" s="5">
        <v>109</v>
      </c>
      <c r="D114" s="5">
        <v>75</v>
      </c>
      <c r="E114" s="6">
        <f t="shared" si="9"/>
        <v>-0.31192660550458717</v>
      </c>
    </row>
    <row r="115" spans="2:14" s="22" customFormat="1" x14ac:dyDescent="0.2"/>
    <row r="116" spans="2:14" s="22" customFormat="1" x14ac:dyDescent="0.2"/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2</v>
      </c>
      <c r="D128" s="10">
        <v>0</v>
      </c>
      <c r="E128" s="10">
        <v>0</v>
      </c>
      <c r="F128" s="10">
        <v>2</v>
      </c>
      <c r="G128" s="10">
        <v>0</v>
      </c>
      <c r="H128" s="10">
        <v>1</v>
      </c>
      <c r="I128" s="10">
        <v>1</v>
      </c>
      <c r="J128" s="10">
        <v>2</v>
      </c>
      <c r="K128" s="6">
        <f>IF(C128=0,"-",(G128-C128)/C128)</f>
        <v>-1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0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2</v>
      </c>
      <c r="D133" s="10">
        <v>0</v>
      </c>
      <c r="E133" s="10">
        <v>0</v>
      </c>
      <c r="F133" s="10">
        <v>2</v>
      </c>
      <c r="G133" s="10">
        <v>0</v>
      </c>
      <c r="H133" s="10">
        <v>1</v>
      </c>
      <c r="I133" s="10">
        <v>1</v>
      </c>
      <c r="J133" s="10">
        <v>2</v>
      </c>
      <c r="K133" s="6">
        <f t="shared" si="11"/>
        <v>-1</v>
      </c>
      <c r="L133" s="6" t="str">
        <f t="shared" si="10"/>
        <v>-</v>
      </c>
      <c r="M133" s="6" t="str">
        <f t="shared" si="10"/>
        <v>-</v>
      </c>
      <c r="N133" s="6">
        <f t="shared" si="10"/>
        <v>0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1</v>
      </c>
      <c r="G134" s="6" t="str">
        <f t="shared" si="12"/>
        <v>-</v>
      </c>
      <c r="H134" s="6">
        <f t="shared" si="12"/>
        <v>1</v>
      </c>
      <c r="I134" s="6">
        <f t="shared" si="12"/>
        <v>1</v>
      </c>
      <c r="J134" s="6">
        <f t="shared" si="12"/>
        <v>1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5" thickBot="1" x14ac:dyDescent="0.25">
      <c r="B144" s="4" t="s">
        <v>72</v>
      </c>
      <c r="C144" s="10">
        <v>3</v>
      </c>
      <c r="D144" s="10">
        <v>0</v>
      </c>
      <c r="E144" s="10">
        <v>0</v>
      </c>
      <c r="F144" s="10">
        <v>3</v>
      </c>
      <c r="G144" s="10">
        <v>6</v>
      </c>
      <c r="H144" s="10">
        <v>0</v>
      </c>
      <c r="I144" s="10">
        <v>1</v>
      </c>
      <c r="J144" s="10">
        <v>7</v>
      </c>
      <c r="K144" s="6">
        <f t="shared" ref="K144:K147" si="16">IF(C144=0,"-",(G144-C144)/C144)</f>
        <v>1</v>
      </c>
      <c r="L144" s="6" t="str">
        <f t="shared" si="15"/>
        <v>-</v>
      </c>
      <c r="M144" s="6" t="str">
        <f t="shared" si="15"/>
        <v>-</v>
      </c>
      <c r="N144" s="6">
        <f t="shared" si="15"/>
        <v>1.3333333333333333</v>
      </c>
    </row>
    <row r="145" spans="2:14" ht="15" thickBot="1" x14ac:dyDescent="0.25">
      <c r="B145" s="4" t="s">
        <v>73</v>
      </c>
      <c r="C145" s="10">
        <v>22</v>
      </c>
      <c r="D145" s="10">
        <v>0</v>
      </c>
      <c r="E145" s="10">
        <v>1</v>
      </c>
      <c r="F145" s="10">
        <v>23</v>
      </c>
      <c r="G145" s="10">
        <v>23</v>
      </c>
      <c r="H145" s="10">
        <v>0</v>
      </c>
      <c r="I145" s="10">
        <v>2</v>
      </c>
      <c r="J145" s="10">
        <v>25</v>
      </c>
      <c r="K145" s="6">
        <f t="shared" si="16"/>
        <v>4.5454545454545456E-2</v>
      </c>
      <c r="L145" s="6" t="str">
        <f t="shared" si="15"/>
        <v>-</v>
      </c>
      <c r="M145" s="6">
        <f t="shared" si="15"/>
        <v>1</v>
      </c>
      <c r="N145" s="6">
        <f t="shared" si="15"/>
        <v>8.6956521739130432E-2</v>
      </c>
    </row>
    <row r="146" spans="2:14" ht="15" thickBot="1" x14ac:dyDescent="0.25">
      <c r="B146" s="4" t="s">
        <v>74</v>
      </c>
      <c r="C146" s="10">
        <v>3</v>
      </c>
      <c r="D146" s="10">
        <v>0</v>
      </c>
      <c r="E146" s="10">
        <v>1</v>
      </c>
      <c r="F146" s="10">
        <v>4</v>
      </c>
      <c r="G146" s="10">
        <v>0</v>
      </c>
      <c r="H146" s="10">
        <v>0</v>
      </c>
      <c r="I146" s="10">
        <v>0</v>
      </c>
      <c r="J146" s="10">
        <v>0</v>
      </c>
      <c r="K146" s="6">
        <f t="shared" si="16"/>
        <v>-1</v>
      </c>
      <c r="L146" s="6" t="str">
        <f t="shared" si="15"/>
        <v>-</v>
      </c>
      <c r="M146" s="6">
        <f t="shared" si="15"/>
        <v>-1</v>
      </c>
      <c r="N146" s="6">
        <f t="shared" si="15"/>
        <v>-1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28</v>
      </c>
      <c r="D148" s="10">
        <v>0</v>
      </c>
      <c r="E148" s="10">
        <v>2</v>
      </c>
      <c r="F148" s="10">
        <v>30</v>
      </c>
      <c r="G148" s="10">
        <v>29</v>
      </c>
      <c r="H148" s="10">
        <v>0</v>
      </c>
      <c r="I148" s="10">
        <v>3</v>
      </c>
      <c r="J148" s="10">
        <v>32</v>
      </c>
      <c r="K148" s="6">
        <f t="shared" ref="K148" si="17">IF(C148=0,"-",(G148-C148)/C148)</f>
        <v>3.5714285714285712E-2</v>
      </c>
      <c r="L148" s="6" t="str">
        <f t="shared" ref="L148" si="18">IF(D148=0,"-",(H148-D148)/D148)</f>
        <v>-</v>
      </c>
      <c r="M148" s="6">
        <f t="shared" ref="M148" si="19">IF(E148=0,"-",(I148-E148)/E148)</f>
        <v>0.5</v>
      </c>
      <c r="N148" s="6">
        <f t="shared" ref="N148" si="20">IF(F148=0,"-",(J148-F148)/F148)</f>
        <v>6.6666666666666666E-2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>
        <f t="shared" si="21"/>
        <v>0.5</v>
      </c>
      <c r="D150" s="6" t="str">
        <f t="shared" si="21"/>
        <v>-</v>
      </c>
      <c r="E150" s="6" t="str">
        <f t="shared" si="21"/>
        <v>-</v>
      </c>
      <c r="F150" s="6">
        <f t="shared" si="21"/>
        <v>0.42857142857142855</v>
      </c>
      <c r="G150" s="6">
        <f t="shared" si="21"/>
        <v>1</v>
      </c>
      <c r="H150" s="6" t="str">
        <f t="shared" si="21"/>
        <v>-</v>
      </c>
      <c r="I150" s="6">
        <f t="shared" si="21"/>
        <v>1</v>
      </c>
      <c r="J150" s="6">
        <f t="shared" si="21"/>
        <v>1</v>
      </c>
      <c r="K150" s="6">
        <f>IF(OR(C150="-",G150="-"),"-",(G150-C150)/C150)</f>
        <v>1</v>
      </c>
      <c r="L150" s="6" t="str">
        <f t="shared" si="22"/>
        <v>-</v>
      </c>
      <c r="M150" s="6" t="str">
        <f t="shared" si="22"/>
        <v>-</v>
      </c>
      <c r="N150" s="6">
        <f t="shared" si="22"/>
        <v>1.3333333333333333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25</v>
      </c>
      <c r="D157" s="19">
        <v>23</v>
      </c>
      <c r="E157" s="18">
        <f>IF(C157=0,"-",(D157-C157)/C157)</f>
        <v>-0.08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2</v>
      </c>
      <c r="D158" s="19">
        <v>5</v>
      </c>
      <c r="E158" s="18">
        <f t="shared" ref="E158:E159" si="23">IF(C158=0,"-",(D158-C158)/C158)</f>
        <v>1.5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</v>
      </c>
      <c r="D159" s="19">
        <v>1</v>
      </c>
      <c r="E159" s="18">
        <f t="shared" si="23"/>
        <v>0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0.8928571428571429</v>
      </c>
      <c r="D160" s="18">
        <f>IF(D157=0,"-",D157/(D157+D158+D159))</f>
        <v>0.7931034482758621</v>
      </c>
      <c r="E160" s="18">
        <f>IF(OR(C160="-",D160="-"),"-",(D160-C160)/C160)</f>
        <v>-0.1117241379310345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</v>
      </c>
      <c r="D166" s="5">
        <v>2</v>
      </c>
      <c r="E166" s="6">
        <f>IF(C166=0,"-",(D166-C166)/C166)</f>
        <v>0</v>
      </c>
    </row>
    <row r="167" spans="2:14" ht="20.100000000000001" customHeight="1" thickBot="1" x14ac:dyDescent="0.25">
      <c r="B167" s="4" t="s">
        <v>41</v>
      </c>
      <c r="C167" s="5">
        <v>2</v>
      </c>
      <c r="D167" s="5">
        <v>0</v>
      </c>
      <c r="E167" s="6">
        <f t="shared" ref="E167:E168" si="24">IF(C167=0,"-",(D167-C167)/C167)</f>
        <v>-1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2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>
        <v>1</v>
      </c>
      <c r="D170" s="6" t="s">
        <v>104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104</v>
      </c>
      <c r="D171" s="6">
        <v>1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2</v>
      </c>
      <c r="D178" s="5">
        <v>7</v>
      </c>
      <c r="E178" s="6">
        <f>IF(C178=0,"-",(D178-C178)/C178)</f>
        <v>2.5</v>
      </c>
      <c r="H178" s="13"/>
    </row>
    <row r="179" spans="2:8" ht="15" thickBot="1" x14ac:dyDescent="0.25">
      <c r="B179" s="4" t="s">
        <v>43</v>
      </c>
      <c r="C179" s="5">
        <v>2</v>
      </c>
      <c r="D179" s="5">
        <v>7</v>
      </c>
      <c r="E179" s="6">
        <f t="shared" ref="E179:E185" si="26">IF(C179=0,"-",(D179-C179)/C179)</f>
        <v>2.5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39</v>
      </c>
      <c r="D182" s="5">
        <v>32</v>
      </c>
      <c r="E182" s="6">
        <f t="shared" si="26"/>
        <v>-0.17948717948717949</v>
      </c>
      <c r="H182" s="13"/>
    </row>
    <row r="183" spans="2:8" ht="15" thickBot="1" x14ac:dyDescent="0.25">
      <c r="B183" s="4" t="s">
        <v>47</v>
      </c>
      <c r="C183" s="5">
        <v>36</v>
      </c>
      <c r="D183" s="5">
        <v>29</v>
      </c>
      <c r="E183" s="6">
        <f t="shared" si="26"/>
        <v>-0.19444444444444445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3</v>
      </c>
      <c r="D185" s="5">
        <v>3</v>
      </c>
      <c r="E185" s="6">
        <f t="shared" si="26"/>
        <v>0</v>
      </c>
      <c r="H185" s="13"/>
    </row>
    <row r="186" spans="2:8" s="22" customFormat="1" x14ac:dyDescent="0.2"/>
    <row r="187" spans="2:8" s="22" customFormat="1" x14ac:dyDescent="0.2"/>
    <row r="188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2</v>
      </c>
      <c r="D197" s="5">
        <v>8</v>
      </c>
      <c r="E197" s="6">
        <f t="shared" ref="E197:E200" si="27">IF(C197=0,"-",(D197-C197)/C197)</f>
        <v>3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2</v>
      </c>
      <c r="D199" s="5">
        <v>8</v>
      </c>
      <c r="E199" s="6">
        <f t="shared" si="27"/>
        <v>3</v>
      </c>
    </row>
    <row r="200" spans="2:5" ht="15" thickBot="1" x14ac:dyDescent="0.25">
      <c r="B200" s="4" t="s">
        <v>85</v>
      </c>
      <c r="C200" s="5">
        <v>2</v>
      </c>
      <c r="D200" s="5">
        <v>8</v>
      </c>
      <c r="E200" s="6">
        <f t="shared" si="27"/>
        <v>3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2</v>
      </c>
      <c r="D208" s="5">
        <v>8</v>
      </c>
      <c r="E208" s="6">
        <f t="shared" si="28"/>
        <v>3</v>
      </c>
    </row>
    <row r="209" spans="2:5" ht="20.100000000000001" customHeight="1" thickBot="1" x14ac:dyDescent="0.25">
      <c r="B209" s="17" t="s">
        <v>86</v>
      </c>
      <c r="C209" s="5">
        <v>2</v>
      </c>
      <c r="D209" s="5">
        <v>7</v>
      </c>
      <c r="E209" s="6">
        <f t="shared" si="28"/>
        <v>2.5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1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5</v>
      </c>
      <c r="D221" s="5">
        <v>3</v>
      </c>
      <c r="E221" s="6">
        <f t="shared" ref="E221:E223" si="30">IF(C221=0,"-",(D221-C221)/C221)</f>
        <v>-0.4</v>
      </c>
    </row>
    <row r="222" spans="2:5" ht="15" thickBot="1" x14ac:dyDescent="0.25">
      <c r="B222" s="16" t="s">
        <v>92</v>
      </c>
      <c r="C222" s="5">
        <v>4</v>
      </c>
      <c r="D222" s="5">
        <v>10</v>
      </c>
      <c r="E222" s="6">
        <f t="shared" si="30"/>
        <v>1.5</v>
      </c>
    </row>
    <row r="223" spans="2:5" ht="15" thickBot="1" x14ac:dyDescent="0.25">
      <c r="B223" s="16" t="s">
        <v>93</v>
      </c>
      <c r="C223" s="5">
        <v>7</v>
      </c>
      <c r="D223" s="5">
        <v>3</v>
      </c>
      <c r="E223" s="6">
        <f t="shared" si="30"/>
        <v>-0.5714285714285714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480</v>
      </c>
      <c r="D14" s="5">
        <v>475</v>
      </c>
      <c r="E14" s="6">
        <f>IF(C14&gt;0,(D14-C14)/C14)</f>
        <v>-1.0416666666666666E-2</v>
      </c>
    </row>
    <row r="15" spans="1:5" ht="20.100000000000001" customHeight="1" thickBot="1" x14ac:dyDescent="0.25">
      <c r="B15" s="4" t="s">
        <v>17</v>
      </c>
      <c r="C15" s="5">
        <v>483</v>
      </c>
      <c r="D15" s="5">
        <v>462</v>
      </c>
      <c r="E15" s="6">
        <f t="shared" ref="E15:E25" si="0">IF(C15&gt;0,(D15-C15)/C15)</f>
        <v>-4.3478260869565216E-2</v>
      </c>
    </row>
    <row r="16" spans="1:5" ht="20.100000000000001" customHeight="1" thickBot="1" x14ac:dyDescent="0.25">
      <c r="B16" s="4" t="s">
        <v>18</v>
      </c>
      <c r="C16" s="5">
        <v>287</v>
      </c>
      <c r="D16" s="5">
        <v>263</v>
      </c>
      <c r="E16" s="6">
        <f t="shared" si="0"/>
        <v>-8.3623693379790948E-2</v>
      </c>
    </row>
    <row r="17" spans="2:5" ht="20.100000000000001" customHeight="1" thickBot="1" x14ac:dyDescent="0.25">
      <c r="B17" s="4" t="s">
        <v>19</v>
      </c>
      <c r="C17" s="5">
        <v>196</v>
      </c>
      <c r="D17" s="5">
        <v>199</v>
      </c>
      <c r="E17" s="6">
        <f t="shared" si="0"/>
        <v>1.5306122448979591E-2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0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0.40579710144927539</v>
      </c>
      <c r="D20" s="6">
        <f>D17/D15</f>
        <v>0.43073593073593075</v>
      </c>
      <c r="E20" s="6">
        <f t="shared" si="0"/>
        <v>6.1456400742114996E-2</v>
      </c>
    </row>
    <row r="21" spans="2:5" ht="30" customHeight="1" thickBot="1" x14ac:dyDescent="0.25">
      <c r="B21" s="4" t="s">
        <v>23</v>
      </c>
      <c r="C21" s="5">
        <v>31</v>
      </c>
      <c r="D21" s="5">
        <v>22</v>
      </c>
      <c r="E21" s="6">
        <f t="shared" si="0"/>
        <v>-0.29032258064516131</v>
      </c>
    </row>
    <row r="22" spans="2:5" ht="20.100000000000001" customHeight="1" thickBot="1" x14ac:dyDescent="0.25">
      <c r="B22" s="4" t="s">
        <v>24</v>
      </c>
      <c r="C22" s="5">
        <v>18</v>
      </c>
      <c r="D22" s="5">
        <v>11</v>
      </c>
      <c r="E22" s="6">
        <f t="shared" si="0"/>
        <v>-0.3888888888888889</v>
      </c>
    </row>
    <row r="23" spans="2:5" ht="20.100000000000001" customHeight="1" thickBot="1" x14ac:dyDescent="0.25">
      <c r="B23" s="4" t="s">
        <v>25</v>
      </c>
      <c r="C23" s="5">
        <v>13</v>
      </c>
      <c r="D23" s="5">
        <v>11</v>
      </c>
      <c r="E23" s="6">
        <f t="shared" si="0"/>
        <v>-0.15384615384615385</v>
      </c>
    </row>
    <row r="24" spans="2:5" ht="20.100000000000001" customHeight="1" thickBot="1" x14ac:dyDescent="0.25">
      <c r="B24" s="4" t="s">
        <v>21</v>
      </c>
      <c r="C24" s="6">
        <f>C23/C21</f>
        <v>0.41935483870967744</v>
      </c>
      <c r="D24" s="6">
        <f t="shared" ref="D24" si="1">D23/D21</f>
        <v>0.5</v>
      </c>
      <c r="E24" s="6">
        <f t="shared" si="0"/>
        <v>0.19230769230769226</v>
      </c>
    </row>
    <row r="25" spans="2:5" ht="20.100000000000001" customHeight="1" thickBot="1" x14ac:dyDescent="0.25">
      <c r="B25" s="7" t="s">
        <v>26</v>
      </c>
      <c r="C25" s="6">
        <v>0.14544425239245257</v>
      </c>
      <c r="D25" s="6">
        <v>0.13912058924495463</v>
      </c>
      <c r="E25" s="6">
        <f t="shared" si="0"/>
        <v>-4.3478260869565216E-2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80</v>
      </c>
      <c r="D34" s="5">
        <v>84</v>
      </c>
      <c r="E34" s="6">
        <f>IF(C34&gt;0,(D34-C34)/C34,"-")</f>
        <v>0.05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63</v>
      </c>
      <c r="D36" s="5">
        <v>59</v>
      </c>
      <c r="E36" s="6">
        <f t="shared" si="2"/>
        <v>-6.3492063492063489E-2</v>
      </c>
    </row>
    <row r="37" spans="2:5" ht="20.100000000000001" customHeight="1" thickBot="1" x14ac:dyDescent="0.25">
      <c r="B37" s="4" t="s">
        <v>30</v>
      </c>
      <c r="C37" s="5">
        <v>17</v>
      </c>
      <c r="D37" s="5">
        <v>25</v>
      </c>
      <c r="E37" s="6">
        <f t="shared" si="2"/>
        <v>0.47058823529411764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42</v>
      </c>
      <c r="D44" s="5">
        <v>49</v>
      </c>
      <c r="E44" s="6">
        <f>IF(C44&gt;0,(D44-C44)/C44,"-")</f>
        <v>0.16666666666666666</v>
      </c>
    </row>
    <row r="45" spans="2:5" ht="20.100000000000001" customHeight="1" thickBot="1" x14ac:dyDescent="0.25">
      <c r="B45" s="4" t="s">
        <v>34</v>
      </c>
      <c r="C45" s="5">
        <v>2</v>
      </c>
      <c r="D45" s="5">
        <v>7</v>
      </c>
      <c r="E45" s="6">
        <f t="shared" ref="E45:E51" si="3">IF(C45&gt;0,(D45-C45)/C45,"-")</f>
        <v>2.5</v>
      </c>
    </row>
    <row r="46" spans="2:5" ht="20.100000000000001" customHeight="1" thickBot="1" x14ac:dyDescent="0.25">
      <c r="B46" s="4" t="s">
        <v>31</v>
      </c>
      <c r="C46" s="5">
        <v>18</v>
      </c>
      <c r="D46" s="5">
        <v>8</v>
      </c>
      <c r="E46" s="6">
        <f t="shared" si="3"/>
        <v>-0.55555555555555558</v>
      </c>
    </row>
    <row r="47" spans="2:5" ht="20.100000000000001" customHeight="1" thickBot="1" x14ac:dyDescent="0.25">
      <c r="B47" s="4" t="s">
        <v>32</v>
      </c>
      <c r="C47" s="5">
        <v>199</v>
      </c>
      <c r="D47" s="5">
        <v>119</v>
      </c>
      <c r="E47" s="6">
        <f t="shared" si="3"/>
        <v>-0.4020100502512563</v>
      </c>
    </row>
    <row r="48" spans="2:5" ht="20.100000000000001" customHeight="1" thickBot="1" x14ac:dyDescent="0.25">
      <c r="B48" s="4" t="s">
        <v>35</v>
      </c>
      <c r="C48" s="5">
        <v>94</v>
      </c>
      <c r="D48" s="5">
        <v>90</v>
      </c>
      <c r="E48" s="6">
        <f t="shared" si="3"/>
        <v>-4.2553191489361701E-2</v>
      </c>
    </row>
    <row r="49" spans="2:5" ht="20.100000000000001" customHeight="1" thickBot="1" x14ac:dyDescent="0.25">
      <c r="B49" s="4" t="s">
        <v>67</v>
      </c>
      <c r="C49" s="5">
        <v>130</v>
      </c>
      <c r="D49" s="5">
        <v>223</v>
      </c>
      <c r="E49" s="6">
        <f t="shared" si="3"/>
        <v>0.7153846153846154</v>
      </c>
    </row>
    <row r="50" spans="2:5" ht="20.100000000000001" customHeight="1" collapsed="1" thickBot="1" x14ac:dyDescent="0.25">
      <c r="B50" s="4" t="s">
        <v>36</v>
      </c>
      <c r="C50" s="6">
        <f>C44/(C44+C45)</f>
        <v>0.95454545454545459</v>
      </c>
      <c r="D50" s="6">
        <f>D44/(D44+D45)</f>
        <v>0.875</v>
      </c>
      <c r="E50" s="6">
        <f t="shared" si="3"/>
        <v>-8.333333333333337E-2</v>
      </c>
    </row>
    <row r="51" spans="2:5" ht="20.100000000000001" customHeight="1" thickBot="1" x14ac:dyDescent="0.25">
      <c r="B51" s="4" t="s">
        <v>37</v>
      </c>
      <c r="C51" s="6">
        <f>C47/(C46+C47)</f>
        <v>0.91705069124423966</v>
      </c>
      <c r="D51" s="6">
        <f t="shared" ref="D51" si="4">D47/(D46+D47)</f>
        <v>0.93700787401574803</v>
      </c>
      <c r="E51" s="6">
        <f t="shared" si="3"/>
        <v>2.1762355082499081E-2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44</v>
      </c>
      <c r="D58" s="5">
        <v>56</v>
      </c>
      <c r="E58" s="6">
        <f>IF(C58&gt;0,(D58-C58)/C58,"-")</f>
        <v>0.27272727272727271</v>
      </c>
    </row>
    <row r="59" spans="2:5" ht="20.100000000000001" customHeight="1" thickBot="1" x14ac:dyDescent="0.25">
      <c r="B59" s="4" t="s">
        <v>41</v>
      </c>
      <c r="C59" s="5">
        <v>25</v>
      </c>
      <c r="D59" s="5">
        <v>33</v>
      </c>
      <c r="E59" s="6">
        <f t="shared" ref="E59:E63" si="5">IF(C59&gt;0,(D59-C59)/C59,"-")</f>
        <v>0.32</v>
      </c>
    </row>
    <row r="60" spans="2:5" ht="20.100000000000001" customHeight="1" thickBot="1" x14ac:dyDescent="0.25">
      <c r="B60" s="4" t="s">
        <v>42</v>
      </c>
      <c r="C60" s="5">
        <v>17</v>
      </c>
      <c r="D60" s="5">
        <v>16</v>
      </c>
      <c r="E60" s="6">
        <f t="shared" si="5"/>
        <v>-5.8823529411764705E-2</v>
      </c>
    </row>
    <row r="61" spans="2:5" ht="20.100000000000001" customHeight="1" collapsed="1" thickBot="1" x14ac:dyDescent="0.25">
      <c r="B61" s="4" t="s">
        <v>98</v>
      </c>
      <c r="C61" s="6">
        <f>(C59+C60)/C58</f>
        <v>0.95454545454545459</v>
      </c>
      <c r="D61" s="6">
        <f>(D59+D60)/D58</f>
        <v>0.875</v>
      </c>
      <c r="E61" s="6">
        <f t="shared" si="5"/>
        <v>-8.333333333333337E-2</v>
      </c>
    </row>
    <row r="62" spans="2:5" ht="20.100000000000001" customHeight="1" thickBot="1" x14ac:dyDescent="0.25">
      <c r="B62" s="4" t="s">
        <v>39</v>
      </c>
      <c r="C62" s="6">
        <v>1</v>
      </c>
      <c r="D62" s="6">
        <v>0.84615384615384615</v>
      </c>
      <c r="E62" s="6">
        <f t="shared" si="5"/>
        <v>-0.15384615384615385</v>
      </c>
    </row>
    <row r="63" spans="2:5" ht="20.100000000000001" customHeight="1" thickBot="1" x14ac:dyDescent="0.25">
      <c r="B63" s="4" t="s">
        <v>40</v>
      </c>
      <c r="C63" s="6">
        <v>0.89473684210526316</v>
      </c>
      <c r="D63" s="6">
        <v>0.94117647058823528</v>
      </c>
      <c r="E63" s="6">
        <f t="shared" si="5"/>
        <v>5.1903114186851187E-2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562</v>
      </c>
      <c r="D70" s="5">
        <v>551</v>
      </c>
      <c r="E70" s="6">
        <f>IF(C70&gt;0,(D70-C70)/C70,"-")</f>
        <v>-1.9572953736654804E-2</v>
      </c>
    </row>
    <row r="71" spans="2:10" ht="20.100000000000001" customHeight="1" thickBot="1" x14ac:dyDescent="0.25">
      <c r="B71" s="4" t="s">
        <v>45</v>
      </c>
      <c r="C71" s="5">
        <v>64</v>
      </c>
      <c r="D71" s="5">
        <v>74</v>
      </c>
      <c r="E71" s="6">
        <f t="shared" ref="E71:E77" si="6">IF(C71&gt;0,(D71-C71)/C71,"-")</f>
        <v>0.15625</v>
      </c>
    </row>
    <row r="72" spans="2:10" ht="20.100000000000001" customHeight="1" thickBot="1" x14ac:dyDescent="0.25">
      <c r="B72" s="4" t="s">
        <v>43</v>
      </c>
      <c r="C72" s="5">
        <v>0</v>
      </c>
      <c r="D72" s="5">
        <v>2</v>
      </c>
      <c r="E72" s="6" t="str">
        <f t="shared" si="6"/>
        <v>-</v>
      </c>
    </row>
    <row r="73" spans="2:10" ht="20.100000000000001" customHeight="1" thickBot="1" x14ac:dyDescent="0.25">
      <c r="B73" s="4" t="s">
        <v>46</v>
      </c>
      <c r="C73" s="5">
        <v>379</v>
      </c>
      <c r="D73" s="5">
        <v>372</v>
      </c>
      <c r="E73" s="6">
        <f t="shared" si="6"/>
        <v>-1.8469656992084433E-2</v>
      </c>
    </row>
    <row r="74" spans="2:10" ht="20.100000000000001" customHeight="1" thickBot="1" x14ac:dyDescent="0.25">
      <c r="B74" s="4" t="s">
        <v>47</v>
      </c>
      <c r="C74" s="5">
        <v>113</v>
      </c>
      <c r="D74" s="5">
        <v>81</v>
      </c>
      <c r="E74" s="6">
        <f t="shared" si="6"/>
        <v>-0.2831858407079646</v>
      </c>
    </row>
    <row r="75" spans="2:10" ht="20.100000000000001" customHeight="1" thickBot="1" x14ac:dyDescent="0.25">
      <c r="B75" s="4" t="s">
        <v>48</v>
      </c>
      <c r="C75" s="5">
        <v>6</v>
      </c>
      <c r="D75" s="5">
        <v>22</v>
      </c>
      <c r="E75" s="6">
        <f t="shared" si="6"/>
        <v>2.6666666666666665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59</v>
      </c>
      <c r="D90" s="5">
        <v>33</v>
      </c>
      <c r="E90" s="6">
        <f>IF(C90&gt;0,(D90-C90)/C90,"-")</f>
        <v>-0.44067796610169491</v>
      </c>
    </row>
    <row r="91" spans="2:5" ht="29.25" thickBot="1" x14ac:dyDescent="0.25">
      <c r="B91" s="4" t="s">
        <v>52</v>
      </c>
      <c r="C91" s="5">
        <v>22</v>
      </c>
      <c r="D91" s="5">
        <v>14</v>
      </c>
      <c r="E91" s="6">
        <f t="shared" ref="E91:E93" si="7">IF(C91&gt;0,(D91-C91)/C91,"-")</f>
        <v>-0.36363636363636365</v>
      </c>
    </row>
    <row r="92" spans="2:5" ht="29.25" customHeight="1" thickBot="1" x14ac:dyDescent="0.25">
      <c r="B92" s="4" t="s">
        <v>53</v>
      </c>
      <c r="C92" s="5">
        <v>17</v>
      </c>
      <c r="D92" s="5">
        <v>13</v>
      </c>
      <c r="E92" s="6">
        <f t="shared" si="7"/>
        <v>-0.23529411764705882</v>
      </c>
    </row>
    <row r="93" spans="2:5" ht="29.25" customHeight="1" thickBot="1" x14ac:dyDescent="0.25">
      <c r="B93" s="4" t="s">
        <v>54</v>
      </c>
      <c r="C93" s="6">
        <f>(C90+C91)/(C90+C91+C92)</f>
        <v>0.82653061224489799</v>
      </c>
      <c r="D93" s="6">
        <f>(D90+D91)/(D90+D91+D92)</f>
        <v>0.78333333333333333</v>
      </c>
      <c r="E93" s="6">
        <f t="shared" si="7"/>
        <v>-5.2263374485596752E-2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98</v>
      </c>
      <c r="D100" s="5">
        <v>60</v>
      </c>
      <c r="E100" s="6">
        <f>IF(C100&gt;0,(D100-C100)/C100,"-")</f>
        <v>-0.38775510204081631</v>
      </c>
    </row>
    <row r="101" spans="2:5" ht="20.100000000000001" customHeight="1" thickBot="1" x14ac:dyDescent="0.25">
      <c r="B101" s="4" t="s">
        <v>41</v>
      </c>
      <c r="C101" s="5">
        <v>41</v>
      </c>
      <c r="D101" s="5">
        <v>31</v>
      </c>
      <c r="E101" s="6">
        <f t="shared" ref="E101:E105" si="8">IF(C101&gt;0,(D101-C101)/C101,"-")</f>
        <v>-0.24390243902439024</v>
      </c>
    </row>
    <row r="102" spans="2:5" ht="20.100000000000001" customHeight="1" thickBot="1" x14ac:dyDescent="0.25">
      <c r="B102" s="4" t="s">
        <v>42</v>
      </c>
      <c r="C102" s="5">
        <v>40</v>
      </c>
      <c r="D102" s="5">
        <v>16</v>
      </c>
      <c r="E102" s="6">
        <f t="shared" si="8"/>
        <v>-0.6</v>
      </c>
    </row>
    <row r="103" spans="2:5" ht="20.100000000000001" customHeight="1" thickBot="1" x14ac:dyDescent="0.25">
      <c r="B103" s="4" t="s">
        <v>98</v>
      </c>
      <c r="C103" s="6">
        <f>(C101+C102)/C100</f>
        <v>0.82653061224489799</v>
      </c>
      <c r="D103" s="6">
        <f>(D101+D102)/D100</f>
        <v>0.78333333333333333</v>
      </c>
      <c r="E103" s="6">
        <f t="shared" si="8"/>
        <v>-5.2263374485596752E-2</v>
      </c>
    </row>
    <row r="104" spans="2:5" ht="20.100000000000001" customHeight="1" thickBot="1" x14ac:dyDescent="0.25">
      <c r="B104" s="4" t="s">
        <v>39</v>
      </c>
      <c r="C104" s="6">
        <v>0.82</v>
      </c>
      <c r="D104" s="6">
        <v>0.81578947368421051</v>
      </c>
      <c r="E104" s="6">
        <f t="shared" si="8"/>
        <v>-5.1347881899871254E-3</v>
      </c>
    </row>
    <row r="105" spans="2:5" ht="20.100000000000001" customHeight="1" thickBot="1" x14ac:dyDescent="0.25">
      <c r="B105" s="4" t="s">
        <v>40</v>
      </c>
      <c r="C105" s="6">
        <v>0.83333333333333337</v>
      </c>
      <c r="D105" s="6">
        <v>0.72727272727272729</v>
      </c>
      <c r="E105" s="6">
        <f t="shared" si="8"/>
        <v>-0.12727272727272729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87</v>
      </c>
      <c r="D112" s="5">
        <v>68</v>
      </c>
      <c r="E112" s="6">
        <f>IF(C112&gt;0,(D112-C112)/C112,"-")</f>
        <v>-0.21839080459770116</v>
      </c>
    </row>
    <row r="113" spans="2:14" ht="15" thickBot="1" x14ac:dyDescent="0.25">
      <c r="B113" s="4" t="s">
        <v>56</v>
      </c>
      <c r="C113" s="5">
        <v>79</v>
      </c>
      <c r="D113" s="5">
        <v>52</v>
      </c>
      <c r="E113" s="6">
        <f t="shared" ref="E113:E114" si="9">IF(C113&gt;0,(D113-C113)/C113,"-")</f>
        <v>-0.34177215189873417</v>
      </c>
    </row>
    <row r="114" spans="2:14" ht="15" thickBot="1" x14ac:dyDescent="0.25">
      <c r="B114" s="4" t="s">
        <v>57</v>
      </c>
      <c r="C114" s="5">
        <v>8</v>
      </c>
      <c r="D114" s="5">
        <v>16</v>
      </c>
      <c r="E114" s="6">
        <f t="shared" si="9"/>
        <v>1</v>
      </c>
    </row>
    <row r="115" spans="2:14" s="22" customFormat="1" x14ac:dyDescent="0.2"/>
    <row r="116" spans="2:14" s="22" customFormat="1" x14ac:dyDescent="0.2"/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5</v>
      </c>
      <c r="D128" s="10">
        <v>2</v>
      </c>
      <c r="E128" s="10">
        <v>0</v>
      </c>
      <c r="F128" s="10">
        <v>7</v>
      </c>
      <c r="G128" s="10">
        <v>0</v>
      </c>
      <c r="H128" s="10">
        <v>0</v>
      </c>
      <c r="I128" s="10">
        <v>0</v>
      </c>
      <c r="J128" s="10">
        <v>0</v>
      </c>
      <c r="K128" s="6">
        <f>IF(C128=0,"-",(G128-C128)/C128)</f>
        <v>-1</v>
      </c>
      <c r="L128" s="6">
        <f t="shared" ref="L128:N133" si="10">IF(D128=0,"-",(H128-D128)/D128)</f>
        <v>-1</v>
      </c>
      <c r="M128" s="6" t="str">
        <f t="shared" si="10"/>
        <v>-</v>
      </c>
      <c r="N128" s="6">
        <f t="shared" si="10"/>
        <v>-1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1</v>
      </c>
      <c r="H129" s="10">
        <v>0</v>
      </c>
      <c r="I129" s="10">
        <v>0</v>
      </c>
      <c r="J129" s="10">
        <v>1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4</v>
      </c>
      <c r="E132" s="10">
        <v>0</v>
      </c>
      <c r="F132" s="10">
        <v>4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>
        <f t="shared" si="10"/>
        <v>-1</v>
      </c>
      <c r="M132" s="6" t="str">
        <f t="shared" si="10"/>
        <v>-</v>
      </c>
      <c r="N132" s="6">
        <f t="shared" si="10"/>
        <v>-1</v>
      </c>
    </row>
    <row r="133" spans="2:14" ht="15" thickBot="1" x14ac:dyDescent="0.25">
      <c r="B133" s="4" t="s">
        <v>68</v>
      </c>
      <c r="C133" s="10">
        <v>5</v>
      </c>
      <c r="D133" s="10">
        <v>6</v>
      </c>
      <c r="E133" s="10">
        <v>0</v>
      </c>
      <c r="F133" s="10">
        <v>11</v>
      </c>
      <c r="G133" s="10">
        <v>1</v>
      </c>
      <c r="H133" s="10">
        <v>0</v>
      </c>
      <c r="I133" s="10">
        <v>0</v>
      </c>
      <c r="J133" s="10">
        <v>1</v>
      </c>
      <c r="K133" s="6">
        <f t="shared" si="11"/>
        <v>-0.8</v>
      </c>
      <c r="L133" s="6">
        <f t="shared" si="10"/>
        <v>-1</v>
      </c>
      <c r="M133" s="6" t="str">
        <f t="shared" si="10"/>
        <v>-</v>
      </c>
      <c r="N133" s="6">
        <f t="shared" si="10"/>
        <v>-0.90909090909090906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1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10</v>
      </c>
      <c r="D143" s="10">
        <v>0</v>
      </c>
      <c r="E143" s="10">
        <v>0</v>
      </c>
      <c r="F143" s="10">
        <v>10</v>
      </c>
      <c r="G143" s="10">
        <v>22</v>
      </c>
      <c r="H143" s="10">
        <v>0</v>
      </c>
      <c r="I143" s="10">
        <v>0</v>
      </c>
      <c r="J143" s="10">
        <v>22</v>
      </c>
      <c r="K143" s="6">
        <f>IF(C143=0,"-",(G143-C143)/C143)</f>
        <v>1.2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1.2</v>
      </c>
    </row>
    <row r="144" spans="2:14" ht="15" thickBot="1" x14ac:dyDescent="0.25">
      <c r="B144" s="4" t="s">
        <v>72</v>
      </c>
      <c r="C144" s="10">
        <v>4</v>
      </c>
      <c r="D144" s="10">
        <v>0</v>
      </c>
      <c r="E144" s="10">
        <v>0</v>
      </c>
      <c r="F144" s="10">
        <v>4</v>
      </c>
      <c r="G144" s="10">
        <v>1</v>
      </c>
      <c r="H144" s="10">
        <v>0</v>
      </c>
      <c r="I144" s="10">
        <v>0</v>
      </c>
      <c r="J144" s="10">
        <v>1</v>
      </c>
      <c r="K144" s="6">
        <f t="shared" ref="K144:K147" si="16">IF(C144=0,"-",(G144-C144)/C144)</f>
        <v>-0.75</v>
      </c>
      <c r="L144" s="6" t="str">
        <f t="shared" si="15"/>
        <v>-</v>
      </c>
      <c r="M144" s="6" t="str">
        <f t="shared" si="15"/>
        <v>-</v>
      </c>
      <c r="N144" s="6">
        <f t="shared" si="15"/>
        <v>-0.75</v>
      </c>
    </row>
    <row r="145" spans="2:14" ht="15" thickBot="1" x14ac:dyDescent="0.25">
      <c r="B145" s="4" t="s">
        <v>73</v>
      </c>
      <c r="C145" s="10">
        <v>3</v>
      </c>
      <c r="D145" s="10">
        <v>0</v>
      </c>
      <c r="E145" s="10">
        <v>4</v>
      </c>
      <c r="F145" s="10">
        <v>7</v>
      </c>
      <c r="G145" s="10">
        <v>0</v>
      </c>
      <c r="H145" s="10">
        <v>0</v>
      </c>
      <c r="I145" s="10">
        <v>0</v>
      </c>
      <c r="J145" s="10">
        <v>0</v>
      </c>
      <c r="K145" s="6">
        <f t="shared" si="16"/>
        <v>-1</v>
      </c>
      <c r="L145" s="6" t="str">
        <f t="shared" si="15"/>
        <v>-</v>
      </c>
      <c r="M145" s="6">
        <f t="shared" si="15"/>
        <v>-1</v>
      </c>
      <c r="N145" s="6">
        <f t="shared" si="15"/>
        <v>-1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2</v>
      </c>
      <c r="F146" s="10">
        <v>2</v>
      </c>
      <c r="G146" s="10">
        <v>0</v>
      </c>
      <c r="H146" s="10">
        <v>0</v>
      </c>
      <c r="I146" s="10">
        <v>0</v>
      </c>
      <c r="J146" s="10">
        <v>0</v>
      </c>
      <c r="K146" s="6" t="str">
        <f t="shared" si="16"/>
        <v>-</v>
      </c>
      <c r="L146" s="6" t="str">
        <f t="shared" si="15"/>
        <v>-</v>
      </c>
      <c r="M146" s="6">
        <f t="shared" si="15"/>
        <v>-1</v>
      </c>
      <c r="N146" s="6">
        <f t="shared" si="15"/>
        <v>-1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2</v>
      </c>
      <c r="F147" s="10">
        <v>2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>
        <f t="shared" si="15"/>
        <v>-1</v>
      </c>
      <c r="N147" s="6">
        <f t="shared" si="15"/>
        <v>-1</v>
      </c>
    </row>
    <row r="148" spans="2:14" ht="15" thickBot="1" x14ac:dyDescent="0.25">
      <c r="B148" s="7" t="s">
        <v>68</v>
      </c>
      <c r="C148" s="10">
        <v>17</v>
      </c>
      <c r="D148" s="10">
        <v>0</v>
      </c>
      <c r="E148" s="10">
        <v>8</v>
      </c>
      <c r="F148" s="10">
        <v>25</v>
      </c>
      <c r="G148" s="10">
        <v>23</v>
      </c>
      <c r="H148" s="10">
        <v>0</v>
      </c>
      <c r="I148" s="10">
        <v>0</v>
      </c>
      <c r="J148" s="10">
        <v>23</v>
      </c>
      <c r="K148" s="6">
        <f t="shared" ref="K148" si="17">IF(C148=0,"-",(G148-C148)/C148)</f>
        <v>0.35294117647058826</v>
      </c>
      <c r="L148" s="6" t="str">
        <f t="shared" ref="L148" si="18">IF(D148=0,"-",(H148-D148)/D148)</f>
        <v>-</v>
      </c>
      <c r="M148" s="6">
        <f t="shared" ref="M148" si="19">IF(E148=0,"-",(I148-E148)/E148)</f>
        <v>-1</v>
      </c>
      <c r="N148" s="6">
        <f t="shared" ref="N148" si="20">IF(F148=0,"-",(J148-F148)/F148)</f>
        <v>-0.08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0.76923076923076927</v>
      </c>
      <c r="D149" s="6" t="str">
        <f t="shared" si="21"/>
        <v>-</v>
      </c>
      <c r="E149" s="6" t="str">
        <f t="shared" si="21"/>
        <v>-</v>
      </c>
      <c r="F149" s="6">
        <f t="shared" si="21"/>
        <v>0.58823529411764708</v>
      </c>
      <c r="G149" s="6">
        <f t="shared" si="21"/>
        <v>1</v>
      </c>
      <c r="H149" s="6" t="str">
        <f t="shared" si="21"/>
        <v>-</v>
      </c>
      <c r="I149" s="6" t="str">
        <f t="shared" si="21"/>
        <v>-</v>
      </c>
      <c r="J149" s="6">
        <f t="shared" si="21"/>
        <v>1</v>
      </c>
      <c r="K149" s="6">
        <f>IF(OR(C149="-",G149="-"),"-",(G149-C149)/C149)</f>
        <v>0.29999999999999993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0.7</v>
      </c>
    </row>
    <row r="150" spans="2:14" ht="29.25" thickBot="1" x14ac:dyDescent="0.25">
      <c r="B150" s="7" t="s">
        <v>77</v>
      </c>
      <c r="C150" s="6">
        <f t="shared" si="21"/>
        <v>1</v>
      </c>
      <c r="D150" s="6" t="str">
        <f t="shared" si="21"/>
        <v>-</v>
      </c>
      <c r="E150" s="6" t="str">
        <f t="shared" si="21"/>
        <v>-</v>
      </c>
      <c r="F150" s="6">
        <f t="shared" si="21"/>
        <v>0.66666666666666663</v>
      </c>
      <c r="G150" s="6">
        <f t="shared" si="21"/>
        <v>1</v>
      </c>
      <c r="H150" s="6" t="str">
        <f t="shared" si="21"/>
        <v>-</v>
      </c>
      <c r="I150" s="6" t="str">
        <f t="shared" si="21"/>
        <v>-</v>
      </c>
      <c r="J150" s="6">
        <f t="shared" si="21"/>
        <v>1</v>
      </c>
      <c r="K150" s="6">
        <f>IF(OR(C150="-",G150="-"),"-",(G150-C150)/C150)</f>
        <v>0</v>
      </c>
      <c r="L150" s="6" t="str">
        <f t="shared" si="22"/>
        <v>-</v>
      </c>
      <c r="M150" s="6" t="str">
        <f t="shared" si="22"/>
        <v>-</v>
      </c>
      <c r="N150" s="6">
        <f t="shared" si="22"/>
        <v>0.50000000000000011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10</v>
      </c>
      <c r="D157" s="19">
        <v>22</v>
      </c>
      <c r="E157" s="18">
        <f>IF(C157=0,"-",(D157-C157)/C157)</f>
        <v>1.2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0</v>
      </c>
      <c r="D158" s="19">
        <v>1</v>
      </c>
      <c r="E158" s="18" t="str">
        <f t="shared" ref="E158:E159" si="23">IF(C158=0,"-",(D158-C158)/C158)</f>
        <v>-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1</v>
      </c>
      <c r="D160" s="18">
        <f>IF(D157=0,"-",D157/(D157+D158+D159))</f>
        <v>0.95652173913043481</v>
      </c>
      <c r="E160" s="18">
        <f>IF(OR(C160="-",D160="-"),"-",(D160-C160)/C160)</f>
        <v>-4.3478260869565188E-2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7</v>
      </c>
      <c r="D166" s="5">
        <v>1</v>
      </c>
      <c r="E166" s="6">
        <f>IF(C166=0,"-",(D166-C166)/C166)</f>
        <v>-0.8571428571428571</v>
      </c>
    </row>
    <row r="167" spans="2:14" ht="20.100000000000001" customHeight="1" thickBot="1" x14ac:dyDescent="0.25">
      <c r="B167" s="4" t="s">
        <v>41</v>
      </c>
      <c r="C167" s="5">
        <v>6</v>
      </c>
      <c r="D167" s="5">
        <v>0</v>
      </c>
      <c r="E167" s="6">
        <f t="shared" ref="E167:E168" si="24">IF(C167=0,"-",(D167-C167)/C167)</f>
        <v>-1</v>
      </c>
    </row>
    <row r="168" spans="2:14" ht="20.100000000000001" customHeight="1" thickBot="1" x14ac:dyDescent="0.25">
      <c r="B168" s="4" t="s">
        <v>42</v>
      </c>
      <c r="C168" s="5">
        <v>1</v>
      </c>
      <c r="D168" s="5">
        <v>0</v>
      </c>
      <c r="E168" s="6">
        <f t="shared" si="24"/>
        <v>-1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0</v>
      </c>
      <c r="E169" s="6">
        <f t="shared" ref="E169:E171" si="25">IF(OR(C169="-",D169="-"),"-",(D169-C169)/C169)</f>
        <v>-1</v>
      </c>
    </row>
    <row r="170" spans="2:14" ht="20.100000000000001" customHeight="1" thickBot="1" x14ac:dyDescent="0.25">
      <c r="B170" s="4" t="s">
        <v>39</v>
      </c>
      <c r="C170" s="6">
        <v>1</v>
      </c>
      <c r="D170" s="6" t="s">
        <v>104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>
        <v>1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6</v>
      </c>
      <c r="D178" s="5">
        <v>0</v>
      </c>
      <c r="E178" s="6">
        <f>IF(C178=0,"-",(D178-C178)/C178)</f>
        <v>-1</v>
      </c>
      <c r="H178" s="13"/>
    </row>
    <row r="179" spans="2:8" ht="15" thickBot="1" x14ac:dyDescent="0.25">
      <c r="B179" s="4" t="s">
        <v>43</v>
      </c>
      <c r="C179" s="5">
        <v>4</v>
      </c>
      <c r="D179" s="5">
        <v>0</v>
      </c>
      <c r="E179" s="6">
        <f t="shared" ref="E179:E185" si="26">IF(C179=0,"-",(D179-C179)/C179)</f>
        <v>-1</v>
      </c>
      <c r="H179" s="13"/>
    </row>
    <row r="180" spans="2:8" ht="15" thickBot="1" x14ac:dyDescent="0.25">
      <c r="B180" s="4" t="s">
        <v>47</v>
      </c>
      <c r="C180" s="5">
        <v>2</v>
      </c>
      <c r="D180" s="5">
        <v>0</v>
      </c>
      <c r="E180" s="6">
        <f t="shared" si="26"/>
        <v>-1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24</v>
      </c>
      <c r="D182" s="5">
        <v>8</v>
      </c>
      <c r="E182" s="6">
        <f t="shared" si="26"/>
        <v>-0.66666666666666663</v>
      </c>
      <c r="H182" s="13"/>
    </row>
    <row r="183" spans="2:8" ht="15" thickBot="1" x14ac:dyDescent="0.25">
      <c r="B183" s="4" t="s">
        <v>47</v>
      </c>
      <c r="C183" s="5">
        <v>21</v>
      </c>
      <c r="D183" s="5">
        <v>8</v>
      </c>
      <c r="E183" s="6">
        <f t="shared" si="26"/>
        <v>-0.61904761904761907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3</v>
      </c>
      <c r="D185" s="5">
        <v>0</v>
      </c>
      <c r="E185" s="6">
        <f t="shared" si="26"/>
        <v>-1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1</v>
      </c>
      <c r="D197" s="5">
        <v>1</v>
      </c>
      <c r="E197" s="6">
        <f t="shared" ref="E197:E200" si="27">IF(C197=0,"-",(D197-C197)/C197)</f>
        <v>0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</v>
      </c>
      <c r="D199" s="5">
        <v>1</v>
      </c>
      <c r="E199" s="6">
        <f t="shared" si="27"/>
        <v>0</v>
      </c>
    </row>
    <row r="200" spans="2:5" ht="15" thickBot="1" x14ac:dyDescent="0.25">
      <c r="B200" s="4" t="s">
        <v>85</v>
      </c>
      <c r="C200" s="5">
        <v>1</v>
      </c>
      <c r="D200" s="5">
        <v>1</v>
      </c>
      <c r="E200" s="6">
        <f t="shared" si="27"/>
        <v>0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</v>
      </c>
      <c r="D208" s="5">
        <v>1</v>
      </c>
      <c r="E208" s="6">
        <f t="shared" si="28"/>
        <v>0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1</v>
      </c>
      <c r="E209" s="6">
        <f t="shared" si="28"/>
        <v>0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2</v>
      </c>
      <c r="D221" s="5">
        <v>0</v>
      </c>
      <c r="E221" s="6">
        <f t="shared" ref="E221:E223" si="30">IF(C221=0,"-",(D221-C221)/C221)</f>
        <v>-1</v>
      </c>
    </row>
    <row r="222" spans="2:5" ht="15" thickBot="1" x14ac:dyDescent="0.25">
      <c r="B222" s="16" t="s">
        <v>92</v>
      </c>
      <c r="C222" s="5">
        <v>1</v>
      </c>
      <c r="D222" s="5">
        <v>1</v>
      </c>
      <c r="E222" s="6">
        <f t="shared" si="30"/>
        <v>0</v>
      </c>
    </row>
    <row r="223" spans="2:5" ht="15" thickBot="1" x14ac:dyDescent="0.25">
      <c r="B223" s="16" t="s">
        <v>93</v>
      </c>
      <c r="C223" s="5">
        <v>16</v>
      </c>
      <c r="D223" s="5">
        <v>15</v>
      </c>
      <c r="E223" s="6">
        <f t="shared" si="30"/>
        <v>-6.25E-2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1411</v>
      </c>
      <c r="D14" s="5">
        <v>1287</v>
      </c>
      <c r="E14" s="6">
        <f>IF(C14&gt;0,(D14-C14)/C14)</f>
        <v>-8.7880935506732816E-2</v>
      </c>
    </row>
    <row r="15" spans="1:5" ht="20.100000000000001" customHeight="1" thickBot="1" x14ac:dyDescent="0.25">
      <c r="B15" s="4" t="s">
        <v>17</v>
      </c>
      <c r="C15" s="5">
        <v>1418</v>
      </c>
      <c r="D15" s="5">
        <v>1238</v>
      </c>
      <c r="E15" s="6">
        <f t="shared" ref="E15:E25" si="0">IF(C15&gt;0,(D15-C15)/C15)</f>
        <v>-0.12693935119887165</v>
      </c>
    </row>
    <row r="16" spans="1:5" ht="20.100000000000001" customHeight="1" thickBot="1" x14ac:dyDescent="0.25">
      <c r="B16" s="4" t="s">
        <v>18</v>
      </c>
      <c r="C16" s="5">
        <v>900</v>
      </c>
      <c r="D16" s="5">
        <v>812</v>
      </c>
      <c r="E16" s="6">
        <f t="shared" si="0"/>
        <v>-9.7777777777777783E-2</v>
      </c>
    </row>
    <row r="17" spans="2:5" ht="20.100000000000001" customHeight="1" thickBot="1" x14ac:dyDescent="0.25">
      <c r="B17" s="4" t="s">
        <v>19</v>
      </c>
      <c r="C17" s="5">
        <v>518</v>
      </c>
      <c r="D17" s="5">
        <v>426</v>
      </c>
      <c r="E17" s="6">
        <f t="shared" si="0"/>
        <v>-0.17760617760617761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1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0.36530324400564174</v>
      </c>
      <c r="D20" s="6">
        <f>D17/D15</f>
        <v>0.34410339256865913</v>
      </c>
      <c r="E20" s="6">
        <f t="shared" si="0"/>
        <v>-5.8033570149886755E-2</v>
      </c>
    </row>
    <row r="21" spans="2:5" ht="30" customHeight="1" thickBot="1" x14ac:dyDescent="0.25">
      <c r="B21" s="4" t="s">
        <v>23</v>
      </c>
      <c r="C21" s="5">
        <v>192</v>
      </c>
      <c r="D21" s="5">
        <v>131</v>
      </c>
      <c r="E21" s="6">
        <f t="shared" si="0"/>
        <v>-0.31770833333333331</v>
      </c>
    </row>
    <row r="22" spans="2:5" ht="20.100000000000001" customHeight="1" thickBot="1" x14ac:dyDescent="0.25">
      <c r="B22" s="4" t="s">
        <v>24</v>
      </c>
      <c r="C22" s="5">
        <v>116</v>
      </c>
      <c r="D22" s="5">
        <v>78</v>
      </c>
      <c r="E22" s="6">
        <f t="shared" si="0"/>
        <v>-0.32758620689655171</v>
      </c>
    </row>
    <row r="23" spans="2:5" ht="20.100000000000001" customHeight="1" thickBot="1" x14ac:dyDescent="0.25">
      <c r="B23" s="4" t="s">
        <v>25</v>
      </c>
      <c r="C23" s="5">
        <v>76</v>
      </c>
      <c r="D23" s="5">
        <v>53</v>
      </c>
      <c r="E23" s="6">
        <f t="shared" si="0"/>
        <v>-0.30263157894736842</v>
      </c>
    </row>
    <row r="24" spans="2:5" ht="20.100000000000001" customHeight="1" thickBot="1" x14ac:dyDescent="0.25">
      <c r="B24" s="4" t="s">
        <v>21</v>
      </c>
      <c r="C24" s="6">
        <f>C23/C21</f>
        <v>0.39583333333333331</v>
      </c>
      <c r="D24" s="6">
        <f t="shared" ref="D24" si="1">D23/D21</f>
        <v>0.40458015267175573</v>
      </c>
      <c r="E24" s="6">
        <f t="shared" si="0"/>
        <v>2.2097227802330321E-2</v>
      </c>
    </row>
    <row r="25" spans="2:5" ht="20.100000000000001" customHeight="1" thickBot="1" x14ac:dyDescent="0.25">
      <c r="B25" s="7" t="s">
        <v>26</v>
      </c>
      <c r="C25" s="6">
        <v>0.12547095851671738</v>
      </c>
      <c r="D25" s="6">
        <v>0.10954375644830472</v>
      </c>
      <c r="E25" s="6">
        <f t="shared" si="0"/>
        <v>-0.12693935119887181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188</v>
      </c>
      <c r="D34" s="5">
        <v>161</v>
      </c>
      <c r="E34" s="6">
        <f>IF(C34&gt;0,(D34-C34)/C34,"-")</f>
        <v>-0.14361702127659576</v>
      </c>
    </row>
    <row r="35" spans="2:5" ht="20.100000000000001" customHeight="1" thickBot="1" x14ac:dyDescent="0.25">
      <c r="B35" s="4" t="s">
        <v>29</v>
      </c>
      <c r="C35" s="5">
        <v>0</v>
      </c>
      <c r="D35" s="5">
        <v>5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123</v>
      </c>
      <c r="D36" s="5">
        <v>81</v>
      </c>
      <c r="E36" s="6">
        <f t="shared" si="2"/>
        <v>-0.34146341463414637</v>
      </c>
    </row>
    <row r="37" spans="2:5" ht="20.100000000000001" customHeight="1" thickBot="1" x14ac:dyDescent="0.25">
      <c r="B37" s="4" t="s">
        <v>30</v>
      </c>
      <c r="C37" s="5">
        <v>65</v>
      </c>
      <c r="D37" s="5">
        <v>75</v>
      </c>
      <c r="E37" s="6">
        <f t="shared" si="2"/>
        <v>0.15384615384615385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243</v>
      </c>
      <c r="D44" s="5">
        <v>229</v>
      </c>
      <c r="E44" s="6">
        <f>IF(C44&gt;0,(D44-C44)/C44,"-")</f>
        <v>-5.7613168724279837E-2</v>
      </c>
    </row>
    <row r="45" spans="2:5" ht="20.100000000000001" customHeight="1" thickBot="1" x14ac:dyDescent="0.25">
      <c r="B45" s="4" t="s">
        <v>34</v>
      </c>
      <c r="C45" s="5">
        <v>17</v>
      </c>
      <c r="D45" s="5">
        <v>16</v>
      </c>
      <c r="E45" s="6">
        <f t="shared" ref="E45:E51" si="3">IF(C45&gt;0,(D45-C45)/C45,"-")</f>
        <v>-5.8823529411764705E-2</v>
      </c>
    </row>
    <row r="46" spans="2:5" ht="20.100000000000001" customHeight="1" thickBot="1" x14ac:dyDescent="0.25">
      <c r="B46" s="4" t="s">
        <v>31</v>
      </c>
      <c r="C46" s="5">
        <v>24</v>
      </c>
      <c r="D46" s="5">
        <v>11</v>
      </c>
      <c r="E46" s="6">
        <f t="shared" si="3"/>
        <v>-0.54166666666666663</v>
      </c>
    </row>
    <row r="47" spans="2:5" ht="20.100000000000001" customHeight="1" thickBot="1" x14ac:dyDescent="0.25">
      <c r="B47" s="4" t="s">
        <v>32</v>
      </c>
      <c r="C47" s="5">
        <v>495</v>
      </c>
      <c r="D47" s="5">
        <v>456</v>
      </c>
      <c r="E47" s="6">
        <f t="shared" si="3"/>
        <v>-7.8787878787878782E-2</v>
      </c>
    </row>
    <row r="48" spans="2:5" ht="20.100000000000001" customHeight="1" thickBot="1" x14ac:dyDescent="0.25">
      <c r="B48" s="4" t="s">
        <v>35</v>
      </c>
      <c r="C48" s="5">
        <v>256</v>
      </c>
      <c r="D48" s="5">
        <v>287</v>
      </c>
      <c r="E48" s="6">
        <f t="shared" si="3"/>
        <v>0.12109375</v>
      </c>
    </row>
    <row r="49" spans="2:5" ht="20.100000000000001" customHeight="1" thickBot="1" x14ac:dyDescent="0.25">
      <c r="B49" s="4" t="s">
        <v>67</v>
      </c>
      <c r="C49" s="5">
        <v>173</v>
      </c>
      <c r="D49" s="5">
        <v>216</v>
      </c>
      <c r="E49" s="6">
        <f t="shared" si="3"/>
        <v>0.24855491329479767</v>
      </c>
    </row>
    <row r="50" spans="2:5" ht="20.100000000000001" customHeight="1" collapsed="1" thickBot="1" x14ac:dyDescent="0.25">
      <c r="B50" s="4" t="s">
        <v>36</v>
      </c>
      <c r="C50" s="6">
        <f>C44/(C44+C45)</f>
        <v>0.93461538461538463</v>
      </c>
      <c r="D50" s="6">
        <f>D44/(D44+D45)</f>
        <v>0.9346938775510204</v>
      </c>
      <c r="E50" s="6">
        <f t="shared" si="3"/>
        <v>8.3984210968320681E-5</v>
      </c>
    </row>
    <row r="51" spans="2:5" ht="20.100000000000001" customHeight="1" thickBot="1" x14ac:dyDescent="0.25">
      <c r="B51" s="4" t="s">
        <v>37</v>
      </c>
      <c r="C51" s="6">
        <f>C47/(C46+C47)</f>
        <v>0.95375722543352603</v>
      </c>
      <c r="D51" s="6">
        <f t="shared" ref="D51" si="4">D47/(D46+D47)</f>
        <v>0.97644539614561032</v>
      </c>
      <c r="E51" s="6">
        <f t="shared" si="3"/>
        <v>2.3788203231458072E-2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263</v>
      </c>
      <c r="D58" s="5">
        <v>248</v>
      </c>
      <c r="E58" s="6">
        <f>IF(C58&gt;0,(D58-C58)/C58,"-")</f>
        <v>-5.7034220532319393E-2</v>
      </c>
    </row>
    <row r="59" spans="2:5" ht="20.100000000000001" customHeight="1" thickBot="1" x14ac:dyDescent="0.25">
      <c r="B59" s="4" t="s">
        <v>41</v>
      </c>
      <c r="C59" s="5">
        <v>158</v>
      </c>
      <c r="D59" s="5">
        <v>131</v>
      </c>
      <c r="E59" s="6">
        <f t="shared" ref="E59:E63" si="5">IF(C59&gt;0,(D59-C59)/C59,"-")</f>
        <v>-0.17088607594936708</v>
      </c>
    </row>
    <row r="60" spans="2:5" ht="20.100000000000001" customHeight="1" thickBot="1" x14ac:dyDescent="0.25">
      <c r="B60" s="4" t="s">
        <v>42</v>
      </c>
      <c r="C60" s="5">
        <v>85</v>
      </c>
      <c r="D60" s="5">
        <v>98</v>
      </c>
      <c r="E60" s="6">
        <f t="shared" si="5"/>
        <v>0.15294117647058825</v>
      </c>
    </row>
    <row r="61" spans="2:5" ht="20.100000000000001" customHeight="1" collapsed="1" thickBot="1" x14ac:dyDescent="0.25">
      <c r="B61" s="4" t="s">
        <v>98</v>
      </c>
      <c r="C61" s="6">
        <f>(C59+C60)/C58</f>
        <v>0.92395437262357416</v>
      </c>
      <c r="D61" s="6">
        <f>(D59+D60)/D58</f>
        <v>0.92338709677419351</v>
      </c>
      <c r="E61" s="6">
        <f t="shared" si="5"/>
        <v>-6.1396521970005064E-4</v>
      </c>
    </row>
    <row r="62" spans="2:5" ht="20.100000000000001" customHeight="1" thickBot="1" x14ac:dyDescent="0.25">
      <c r="B62" s="4" t="s">
        <v>39</v>
      </c>
      <c r="C62" s="6">
        <v>0.92397660818713445</v>
      </c>
      <c r="D62" s="6">
        <v>0.91608391608391604</v>
      </c>
      <c r="E62" s="6">
        <f t="shared" si="5"/>
        <v>-8.5420908205718262E-3</v>
      </c>
    </row>
    <row r="63" spans="2:5" ht="20.100000000000001" customHeight="1" thickBot="1" x14ac:dyDescent="0.25">
      <c r="B63" s="4" t="s">
        <v>40</v>
      </c>
      <c r="C63" s="6">
        <v>0.92391304347826086</v>
      </c>
      <c r="D63" s="6">
        <v>0.93333333333333335</v>
      </c>
      <c r="E63" s="6">
        <f t="shared" si="5"/>
        <v>1.019607843137257E-2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1736</v>
      </c>
      <c r="D70" s="5">
        <v>1533</v>
      </c>
      <c r="E70" s="6">
        <f>IF(C70&gt;0,(D70-C70)/C70,"-")</f>
        <v>-0.11693548387096774</v>
      </c>
    </row>
    <row r="71" spans="2:10" ht="20.100000000000001" customHeight="1" thickBot="1" x14ac:dyDescent="0.25">
      <c r="B71" s="4" t="s">
        <v>45</v>
      </c>
      <c r="C71" s="5">
        <v>661</v>
      </c>
      <c r="D71" s="5">
        <v>530</v>
      </c>
      <c r="E71" s="6">
        <f t="shared" ref="E71:E77" si="6">IF(C71&gt;0,(D71-C71)/C71,"-")</f>
        <v>-0.19818456883509833</v>
      </c>
    </row>
    <row r="72" spans="2:10" ht="20.100000000000001" customHeight="1" thickBot="1" x14ac:dyDescent="0.25">
      <c r="B72" s="4" t="s">
        <v>43</v>
      </c>
      <c r="C72" s="5">
        <v>3</v>
      </c>
      <c r="D72" s="5">
        <v>6</v>
      </c>
      <c r="E72" s="6">
        <f t="shared" si="6"/>
        <v>1</v>
      </c>
    </row>
    <row r="73" spans="2:10" ht="20.100000000000001" customHeight="1" thickBot="1" x14ac:dyDescent="0.25">
      <c r="B73" s="4" t="s">
        <v>46</v>
      </c>
      <c r="C73" s="5">
        <v>719</v>
      </c>
      <c r="D73" s="5">
        <v>620</v>
      </c>
      <c r="E73" s="6">
        <f t="shared" si="6"/>
        <v>-0.13769123783031989</v>
      </c>
    </row>
    <row r="74" spans="2:10" ht="20.100000000000001" customHeight="1" thickBot="1" x14ac:dyDescent="0.25">
      <c r="B74" s="4" t="s">
        <v>47</v>
      </c>
      <c r="C74" s="5">
        <v>295</v>
      </c>
      <c r="D74" s="5">
        <v>328</v>
      </c>
      <c r="E74" s="6">
        <f t="shared" si="6"/>
        <v>0.11186440677966102</v>
      </c>
    </row>
    <row r="75" spans="2:10" ht="20.100000000000001" customHeight="1" thickBot="1" x14ac:dyDescent="0.25">
      <c r="B75" s="4" t="s">
        <v>48</v>
      </c>
      <c r="C75" s="5">
        <v>58</v>
      </c>
      <c r="D75" s="5">
        <v>48</v>
      </c>
      <c r="E75" s="6">
        <f t="shared" si="6"/>
        <v>-0.17241379310344829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1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125</v>
      </c>
      <c r="D90" s="5">
        <v>118</v>
      </c>
      <c r="E90" s="6">
        <f>IF(C90&gt;0,(D90-C90)/C90,"-")</f>
        <v>-5.6000000000000001E-2</v>
      </c>
    </row>
    <row r="91" spans="2:5" ht="29.25" thickBot="1" x14ac:dyDescent="0.25">
      <c r="B91" s="4" t="s">
        <v>52</v>
      </c>
      <c r="C91" s="5">
        <v>92</v>
      </c>
      <c r="D91" s="5">
        <v>66</v>
      </c>
      <c r="E91" s="6">
        <f t="shared" ref="E91:E93" si="7">IF(C91&gt;0,(D91-C91)/C91,"-")</f>
        <v>-0.28260869565217389</v>
      </c>
    </row>
    <row r="92" spans="2:5" ht="29.25" customHeight="1" thickBot="1" x14ac:dyDescent="0.25">
      <c r="B92" s="4" t="s">
        <v>53</v>
      </c>
      <c r="C92" s="5">
        <v>96</v>
      </c>
      <c r="D92" s="5">
        <v>93</v>
      </c>
      <c r="E92" s="6">
        <f t="shared" si="7"/>
        <v>-3.125E-2</v>
      </c>
    </row>
    <row r="93" spans="2:5" ht="29.25" customHeight="1" thickBot="1" x14ac:dyDescent="0.25">
      <c r="B93" s="4" t="s">
        <v>54</v>
      </c>
      <c r="C93" s="6">
        <f>(C90+C91)/(C90+C91+C92)</f>
        <v>0.69329073482428116</v>
      </c>
      <c r="D93" s="6">
        <f>(D90+D91)/(D90+D91+D92)</f>
        <v>0.66425992779783394</v>
      </c>
      <c r="E93" s="6">
        <f t="shared" si="7"/>
        <v>-4.1873929028930792E-2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325</v>
      </c>
      <c r="D100" s="5">
        <v>286</v>
      </c>
      <c r="E100" s="6">
        <f>IF(C100&gt;0,(D100-C100)/C100,"-")</f>
        <v>-0.12</v>
      </c>
    </row>
    <row r="101" spans="2:5" ht="20.100000000000001" customHeight="1" thickBot="1" x14ac:dyDescent="0.25">
      <c r="B101" s="4" t="s">
        <v>41</v>
      </c>
      <c r="C101" s="5">
        <v>134</v>
      </c>
      <c r="D101" s="5">
        <v>118</v>
      </c>
      <c r="E101" s="6">
        <f t="shared" ref="E101:E105" si="8">IF(C101&gt;0,(D101-C101)/C101,"-")</f>
        <v>-0.11940298507462686</v>
      </c>
    </row>
    <row r="102" spans="2:5" ht="20.100000000000001" customHeight="1" thickBot="1" x14ac:dyDescent="0.25">
      <c r="B102" s="4" t="s">
        <v>42</v>
      </c>
      <c r="C102" s="5">
        <v>91</v>
      </c>
      <c r="D102" s="5">
        <v>68</v>
      </c>
      <c r="E102" s="6">
        <f t="shared" si="8"/>
        <v>-0.25274725274725274</v>
      </c>
    </row>
    <row r="103" spans="2:5" ht="20.100000000000001" customHeight="1" thickBot="1" x14ac:dyDescent="0.25">
      <c r="B103" s="4" t="s">
        <v>98</v>
      </c>
      <c r="C103" s="6">
        <f>(C101+C102)/C100</f>
        <v>0.69230769230769229</v>
      </c>
      <c r="D103" s="6">
        <f>(D101+D102)/D100</f>
        <v>0.65034965034965031</v>
      </c>
      <c r="E103" s="6">
        <f t="shared" si="8"/>
        <v>-6.0606060606060642E-2</v>
      </c>
    </row>
    <row r="104" spans="2:5" ht="20.100000000000001" customHeight="1" thickBot="1" x14ac:dyDescent="0.25">
      <c r="B104" s="4" t="s">
        <v>39</v>
      </c>
      <c r="C104" s="6">
        <v>0.72826086956521741</v>
      </c>
      <c r="D104" s="6">
        <v>0.67816091954022983</v>
      </c>
      <c r="E104" s="6">
        <f t="shared" si="8"/>
        <v>-6.8793961228341138E-2</v>
      </c>
    </row>
    <row r="105" spans="2:5" ht="20.100000000000001" customHeight="1" thickBot="1" x14ac:dyDescent="0.25">
      <c r="B105" s="4" t="s">
        <v>40</v>
      </c>
      <c r="C105" s="6">
        <v>0.64539007092198586</v>
      </c>
      <c r="D105" s="6">
        <v>0.6071428571428571</v>
      </c>
      <c r="E105" s="6">
        <f t="shared" si="8"/>
        <v>-5.9262166405023686E-2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267</v>
      </c>
      <c r="D112" s="5">
        <v>273</v>
      </c>
      <c r="E112" s="6">
        <f>IF(C112&gt;0,(D112-C112)/C112,"-")</f>
        <v>2.247191011235955E-2</v>
      </c>
    </row>
    <row r="113" spans="2:14" ht="15" thickBot="1" x14ac:dyDescent="0.25">
      <c r="B113" s="4" t="s">
        <v>56</v>
      </c>
      <c r="C113" s="5">
        <v>183</v>
      </c>
      <c r="D113" s="5">
        <v>183</v>
      </c>
      <c r="E113" s="6">
        <f t="shared" ref="E113:E114" si="9">IF(C113&gt;0,(D113-C113)/C113,"-")</f>
        <v>0</v>
      </c>
    </row>
    <row r="114" spans="2:14" ht="15" thickBot="1" x14ac:dyDescent="0.25">
      <c r="B114" s="4" t="s">
        <v>57</v>
      </c>
      <c r="C114" s="5">
        <v>84</v>
      </c>
      <c r="D114" s="5">
        <v>90</v>
      </c>
      <c r="E114" s="6">
        <f t="shared" si="9"/>
        <v>7.1428571428571425E-2</v>
      </c>
    </row>
    <row r="115" spans="2:14" s="22" customFormat="1" x14ac:dyDescent="0.2"/>
    <row r="116" spans="2:14" s="22" customFormat="1" x14ac:dyDescent="0.2"/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10</v>
      </c>
      <c r="D128" s="10">
        <v>1</v>
      </c>
      <c r="E128" s="10">
        <v>0</v>
      </c>
      <c r="F128" s="10">
        <v>11</v>
      </c>
      <c r="G128" s="10">
        <v>1</v>
      </c>
      <c r="H128" s="10">
        <v>1</v>
      </c>
      <c r="I128" s="10">
        <v>0</v>
      </c>
      <c r="J128" s="10">
        <v>2</v>
      </c>
      <c r="K128" s="6">
        <f>IF(C128=0,"-",(G128-C128)/C128)</f>
        <v>-0.9</v>
      </c>
      <c r="L128" s="6">
        <f t="shared" ref="L128:N133" si="10">IF(D128=0,"-",(H128-D128)/D128)</f>
        <v>0</v>
      </c>
      <c r="M128" s="6" t="str">
        <f t="shared" si="10"/>
        <v>-</v>
      </c>
      <c r="N128" s="6">
        <f t="shared" si="10"/>
        <v>-0.81818181818181823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4</v>
      </c>
      <c r="H129" s="10">
        <v>0</v>
      </c>
      <c r="I129" s="10">
        <v>0</v>
      </c>
      <c r="J129" s="10">
        <v>4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1</v>
      </c>
      <c r="E132" s="10">
        <v>0</v>
      </c>
      <c r="F132" s="10">
        <v>1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>
        <f t="shared" si="10"/>
        <v>-1</v>
      </c>
      <c r="M132" s="6" t="str">
        <f t="shared" si="10"/>
        <v>-</v>
      </c>
      <c r="N132" s="6">
        <f t="shared" si="10"/>
        <v>-1</v>
      </c>
    </row>
    <row r="133" spans="2:14" ht="15" thickBot="1" x14ac:dyDescent="0.25">
      <c r="B133" s="4" t="s">
        <v>68</v>
      </c>
      <c r="C133" s="10">
        <v>10</v>
      </c>
      <c r="D133" s="10">
        <v>2</v>
      </c>
      <c r="E133" s="10">
        <v>0</v>
      </c>
      <c r="F133" s="10">
        <v>12</v>
      </c>
      <c r="G133" s="10">
        <v>5</v>
      </c>
      <c r="H133" s="10">
        <v>1</v>
      </c>
      <c r="I133" s="10">
        <v>0</v>
      </c>
      <c r="J133" s="10">
        <v>6</v>
      </c>
      <c r="K133" s="6">
        <f t="shared" si="11"/>
        <v>-0.5</v>
      </c>
      <c r="L133" s="6">
        <f t="shared" si="10"/>
        <v>-0.5</v>
      </c>
      <c r="M133" s="6" t="str">
        <f t="shared" si="10"/>
        <v>-</v>
      </c>
      <c r="N133" s="6">
        <f t="shared" si="10"/>
        <v>-0.5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0.2</v>
      </c>
      <c r="H134" s="6">
        <f t="shared" si="12"/>
        <v>1</v>
      </c>
      <c r="I134" s="6" t="str">
        <f t="shared" si="12"/>
        <v>-</v>
      </c>
      <c r="J134" s="6">
        <f t="shared" si="12"/>
        <v>0.33333333333333331</v>
      </c>
      <c r="K134" s="6">
        <f>IF(OR(C134="-",G134="-"),"-",(G134-C134)/C134)</f>
        <v>-0.8</v>
      </c>
      <c r="L134" s="6">
        <f t="shared" ref="L134:N135" si="13">IF(OR(D134="-",H134="-"),"-",(H134-D134)/D134)</f>
        <v>0</v>
      </c>
      <c r="M134" s="6" t="str">
        <f t="shared" si="13"/>
        <v>-</v>
      </c>
      <c r="N134" s="6">
        <f t="shared" si="13"/>
        <v>-0.66666666666666674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18</v>
      </c>
      <c r="D143" s="10">
        <v>0</v>
      </c>
      <c r="E143" s="10">
        <v>1</v>
      </c>
      <c r="F143" s="10">
        <v>19</v>
      </c>
      <c r="G143" s="10">
        <v>8</v>
      </c>
      <c r="H143" s="10">
        <v>0</v>
      </c>
      <c r="I143" s="10">
        <v>0</v>
      </c>
      <c r="J143" s="10">
        <v>8</v>
      </c>
      <c r="K143" s="6">
        <f>IF(C143=0,"-",(G143-C143)/C143)</f>
        <v>-0.55555555555555558</v>
      </c>
      <c r="L143" s="6" t="str">
        <f t="shared" ref="L143:N147" si="15">IF(D143=0,"-",(H143-D143)/D143)</f>
        <v>-</v>
      </c>
      <c r="M143" s="6">
        <f t="shared" si="15"/>
        <v>-1</v>
      </c>
      <c r="N143" s="6">
        <f t="shared" si="15"/>
        <v>-0.57894736842105265</v>
      </c>
    </row>
    <row r="144" spans="2:14" ht="15" thickBot="1" x14ac:dyDescent="0.25">
      <c r="B144" s="4" t="s">
        <v>72</v>
      </c>
      <c r="C144" s="10">
        <v>4</v>
      </c>
      <c r="D144" s="10">
        <v>0</v>
      </c>
      <c r="E144" s="10">
        <v>0</v>
      </c>
      <c r="F144" s="10">
        <v>4</v>
      </c>
      <c r="G144" s="10">
        <v>1</v>
      </c>
      <c r="H144" s="10">
        <v>0</v>
      </c>
      <c r="I144" s="10">
        <v>0</v>
      </c>
      <c r="J144" s="10">
        <v>1</v>
      </c>
      <c r="K144" s="6">
        <f t="shared" ref="K144:K147" si="16">IF(C144=0,"-",(G144-C144)/C144)</f>
        <v>-0.75</v>
      </c>
      <c r="L144" s="6" t="str">
        <f t="shared" si="15"/>
        <v>-</v>
      </c>
      <c r="M144" s="6" t="str">
        <f t="shared" si="15"/>
        <v>-</v>
      </c>
      <c r="N144" s="6">
        <f t="shared" si="15"/>
        <v>-0.75</v>
      </c>
    </row>
    <row r="145" spans="2:14" ht="15" thickBot="1" x14ac:dyDescent="0.25">
      <c r="B145" s="4" t="s">
        <v>73</v>
      </c>
      <c r="C145" s="10">
        <v>43</v>
      </c>
      <c r="D145" s="10">
        <v>0</v>
      </c>
      <c r="E145" s="10">
        <v>3</v>
      </c>
      <c r="F145" s="10">
        <v>46</v>
      </c>
      <c r="G145" s="10">
        <v>39</v>
      </c>
      <c r="H145" s="10">
        <v>0</v>
      </c>
      <c r="I145" s="10">
        <v>1</v>
      </c>
      <c r="J145" s="10">
        <v>40</v>
      </c>
      <c r="K145" s="6">
        <f t="shared" si="16"/>
        <v>-9.3023255813953487E-2</v>
      </c>
      <c r="L145" s="6" t="str">
        <f t="shared" si="15"/>
        <v>-</v>
      </c>
      <c r="M145" s="6">
        <f t="shared" si="15"/>
        <v>-0.66666666666666663</v>
      </c>
      <c r="N145" s="6">
        <f t="shared" si="15"/>
        <v>-0.13043478260869565</v>
      </c>
    </row>
    <row r="146" spans="2:14" ht="15" thickBot="1" x14ac:dyDescent="0.25">
      <c r="B146" s="4" t="s">
        <v>74</v>
      </c>
      <c r="C146" s="10">
        <v>11</v>
      </c>
      <c r="D146" s="10">
        <v>0</v>
      </c>
      <c r="E146" s="10">
        <v>2</v>
      </c>
      <c r="F146" s="10">
        <v>13</v>
      </c>
      <c r="G146" s="10">
        <v>7</v>
      </c>
      <c r="H146" s="10">
        <v>0</v>
      </c>
      <c r="I146" s="10">
        <v>0</v>
      </c>
      <c r="J146" s="10">
        <v>7</v>
      </c>
      <c r="K146" s="6">
        <f t="shared" si="16"/>
        <v>-0.36363636363636365</v>
      </c>
      <c r="L146" s="6" t="str">
        <f t="shared" si="15"/>
        <v>-</v>
      </c>
      <c r="M146" s="6">
        <f t="shared" si="15"/>
        <v>-1</v>
      </c>
      <c r="N146" s="6">
        <f t="shared" si="15"/>
        <v>-0.46153846153846156</v>
      </c>
    </row>
    <row r="147" spans="2:14" ht="15" thickBot="1" x14ac:dyDescent="0.25">
      <c r="B147" s="4" t="s">
        <v>75</v>
      </c>
      <c r="C147" s="10">
        <v>3</v>
      </c>
      <c r="D147" s="10">
        <v>0</v>
      </c>
      <c r="E147" s="10">
        <v>2</v>
      </c>
      <c r="F147" s="10">
        <v>5</v>
      </c>
      <c r="G147" s="10">
        <v>0</v>
      </c>
      <c r="H147" s="10">
        <v>0</v>
      </c>
      <c r="I147" s="10">
        <v>0</v>
      </c>
      <c r="J147" s="10">
        <v>0</v>
      </c>
      <c r="K147" s="6">
        <f t="shared" si="16"/>
        <v>-1</v>
      </c>
      <c r="L147" s="6" t="str">
        <f t="shared" si="15"/>
        <v>-</v>
      </c>
      <c r="M147" s="6">
        <f t="shared" si="15"/>
        <v>-1</v>
      </c>
      <c r="N147" s="6">
        <f t="shared" si="15"/>
        <v>-1</v>
      </c>
    </row>
    <row r="148" spans="2:14" ht="15" thickBot="1" x14ac:dyDescent="0.25">
      <c r="B148" s="7" t="s">
        <v>68</v>
      </c>
      <c r="C148" s="10">
        <v>79</v>
      </c>
      <c r="D148" s="10">
        <v>0</v>
      </c>
      <c r="E148" s="10">
        <v>8</v>
      </c>
      <c r="F148" s="10">
        <v>87</v>
      </c>
      <c r="G148" s="10">
        <v>55</v>
      </c>
      <c r="H148" s="10">
        <v>0</v>
      </c>
      <c r="I148" s="10">
        <v>1</v>
      </c>
      <c r="J148" s="10">
        <v>56</v>
      </c>
      <c r="K148" s="6">
        <f t="shared" ref="K148" si="17">IF(C148=0,"-",(G148-C148)/C148)</f>
        <v>-0.30379746835443039</v>
      </c>
      <c r="L148" s="6" t="str">
        <f t="shared" ref="L148" si="18">IF(D148=0,"-",(H148-D148)/D148)</f>
        <v>-</v>
      </c>
      <c r="M148" s="6">
        <f t="shared" ref="M148" si="19">IF(E148=0,"-",(I148-E148)/E148)</f>
        <v>-0.875</v>
      </c>
      <c r="N148" s="6">
        <f t="shared" ref="N148" si="20">IF(F148=0,"-",(J148-F148)/F148)</f>
        <v>-0.35632183908045978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0.29508196721311475</v>
      </c>
      <c r="D149" s="6" t="str">
        <f t="shared" si="21"/>
        <v>-</v>
      </c>
      <c r="E149" s="6">
        <f t="shared" si="21"/>
        <v>0.25</v>
      </c>
      <c r="F149" s="6">
        <f t="shared" si="21"/>
        <v>0.29230769230769232</v>
      </c>
      <c r="G149" s="6">
        <f t="shared" si="21"/>
        <v>0.1702127659574468</v>
      </c>
      <c r="H149" s="6" t="str">
        <f t="shared" si="21"/>
        <v>-</v>
      </c>
      <c r="I149" s="6" t="str">
        <f t="shared" si="21"/>
        <v>-</v>
      </c>
      <c r="J149" s="6">
        <f t="shared" si="21"/>
        <v>0.16666666666666666</v>
      </c>
      <c r="K149" s="6">
        <f>IF(OR(C149="-",G149="-"),"-",(G149-C149)/C149)</f>
        <v>-0.42316784869976359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-0.42982456140350883</v>
      </c>
    </row>
    <row r="150" spans="2:14" ht="29.25" thickBot="1" x14ac:dyDescent="0.25">
      <c r="B150" s="7" t="s">
        <v>77</v>
      </c>
      <c r="C150" s="6">
        <f t="shared" si="21"/>
        <v>0.26666666666666666</v>
      </c>
      <c r="D150" s="6" t="str">
        <f t="shared" si="21"/>
        <v>-</v>
      </c>
      <c r="E150" s="6" t="str">
        <f t="shared" si="21"/>
        <v>-</v>
      </c>
      <c r="F150" s="6">
        <f t="shared" si="21"/>
        <v>0.23529411764705882</v>
      </c>
      <c r="G150" s="6">
        <f t="shared" si="21"/>
        <v>0.125</v>
      </c>
      <c r="H150" s="6" t="str">
        <f t="shared" si="21"/>
        <v>-</v>
      </c>
      <c r="I150" s="6" t="str">
        <f t="shared" si="21"/>
        <v>-</v>
      </c>
      <c r="J150" s="6">
        <f t="shared" si="21"/>
        <v>0.125</v>
      </c>
      <c r="K150" s="6">
        <f>IF(OR(C150="-",G150="-"),"-",(G150-C150)/C150)</f>
        <v>-0.53125</v>
      </c>
      <c r="L150" s="6" t="str">
        <f t="shared" si="22"/>
        <v>-</v>
      </c>
      <c r="M150" s="6" t="str">
        <f t="shared" si="22"/>
        <v>-</v>
      </c>
      <c r="N150" s="6">
        <f t="shared" si="22"/>
        <v>-0.46875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51</v>
      </c>
      <c r="D157" s="19">
        <v>38</v>
      </c>
      <c r="E157" s="18">
        <f>IF(C157=0,"-",(D157-C157)/C157)</f>
        <v>-0.25490196078431371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13</v>
      </c>
      <c r="D158" s="19">
        <v>10</v>
      </c>
      <c r="E158" s="18">
        <f t="shared" ref="E158:E159" si="23">IF(C158=0,"-",(D158-C158)/C158)</f>
        <v>-0.23076923076923078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</v>
      </c>
      <c r="D159" s="19">
        <v>1</v>
      </c>
      <c r="E159" s="18">
        <f t="shared" si="23"/>
        <v>0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0.7846153846153846</v>
      </c>
      <c r="D160" s="18">
        <f>IF(D157=0,"-",D157/(D157+D158+D159))</f>
        <v>0.77551020408163263</v>
      </c>
      <c r="E160" s="18">
        <f>IF(OR(C160="-",D160="-"),"-",(D160-C160)/C160)</f>
        <v>-1.1604641856742717E-2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11</v>
      </c>
      <c r="D166" s="5">
        <v>6</v>
      </c>
      <c r="E166" s="6">
        <f>IF(C166=0,"-",(D166-C166)/C166)</f>
        <v>-0.45454545454545453</v>
      </c>
    </row>
    <row r="167" spans="2:14" ht="20.100000000000001" customHeight="1" thickBot="1" x14ac:dyDescent="0.25">
      <c r="B167" s="4" t="s">
        <v>41</v>
      </c>
      <c r="C167" s="5">
        <v>7</v>
      </c>
      <c r="D167" s="5">
        <v>2</v>
      </c>
      <c r="E167" s="6">
        <f t="shared" ref="E167:E168" si="24">IF(C167=0,"-",(D167-C167)/C167)</f>
        <v>-0.7142857142857143</v>
      </c>
    </row>
    <row r="168" spans="2:14" ht="20.100000000000001" customHeight="1" thickBot="1" x14ac:dyDescent="0.25">
      <c r="B168" s="4" t="s">
        <v>42</v>
      </c>
      <c r="C168" s="5">
        <v>4</v>
      </c>
      <c r="D168" s="5">
        <v>0</v>
      </c>
      <c r="E168" s="6">
        <f t="shared" si="24"/>
        <v>-1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0.33333333333333331</v>
      </c>
      <c r="E169" s="6">
        <f t="shared" ref="E169:E171" si="25">IF(OR(C169="-",D169="-"),"-",(D169-C169)/C169)</f>
        <v>-0.66666666666666674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0.66666666666666663</v>
      </c>
      <c r="E170" s="6">
        <f t="shared" si="25"/>
        <v>-0.33333333333333337</v>
      </c>
    </row>
    <row r="171" spans="2:14" ht="20.100000000000001" customHeight="1" thickBot="1" x14ac:dyDescent="0.25">
      <c r="B171" s="4" t="s">
        <v>40</v>
      </c>
      <c r="C171" s="6">
        <v>1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4</v>
      </c>
      <c r="D178" s="5">
        <v>4</v>
      </c>
      <c r="E178" s="6">
        <f>IF(C178=0,"-",(D178-C178)/C178)</f>
        <v>0</v>
      </c>
      <c r="H178" s="13"/>
    </row>
    <row r="179" spans="2:8" ht="15" thickBot="1" x14ac:dyDescent="0.25">
      <c r="B179" s="4" t="s">
        <v>43</v>
      </c>
      <c r="C179" s="5">
        <v>4</v>
      </c>
      <c r="D179" s="5">
        <v>3</v>
      </c>
      <c r="E179" s="6">
        <f t="shared" ref="E179:E185" si="26">IF(C179=0,"-",(D179-C179)/C179)</f>
        <v>-0.25</v>
      </c>
      <c r="H179" s="13"/>
    </row>
    <row r="180" spans="2:8" ht="15" thickBot="1" x14ac:dyDescent="0.25">
      <c r="B180" s="4" t="s">
        <v>47</v>
      </c>
      <c r="C180" s="5">
        <v>0</v>
      </c>
      <c r="D180" s="5">
        <v>1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95</v>
      </c>
      <c r="D182" s="5">
        <v>55</v>
      </c>
      <c r="E182" s="6">
        <f t="shared" si="26"/>
        <v>-0.42105263157894735</v>
      </c>
      <c r="H182" s="13"/>
    </row>
    <row r="183" spans="2:8" ht="15" thickBot="1" x14ac:dyDescent="0.25">
      <c r="B183" s="4" t="s">
        <v>47</v>
      </c>
      <c r="C183" s="5">
        <v>87</v>
      </c>
      <c r="D183" s="5">
        <v>55</v>
      </c>
      <c r="E183" s="6">
        <f t="shared" si="26"/>
        <v>-0.36781609195402298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8</v>
      </c>
      <c r="D185" s="5">
        <v>0</v>
      </c>
      <c r="E185" s="6">
        <f t="shared" si="26"/>
        <v>-1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2</v>
      </c>
      <c r="D197" s="5">
        <v>4</v>
      </c>
      <c r="E197" s="6">
        <f t="shared" ref="E197:E200" si="27">IF(C197=0,"-",(D197-C197)/C197)</f>
        <v>1</v>
      </c>
    </row>
    <row r="198" spans="2:5" ht="15" thickBot="1" x14ac:dyDescent="0.25">
      <c r="B198" s="4" t="s">
        <v>83</v>
      </c>
      <c r="C198" s="5">
        <v>1</v>
      </c>
      <c r="D198" s="5">
        <v>0</v>
      </c>
      <c r="E198" s="6">
        <f t="shared" si="27"/>
        <v>-1</v>
      </c>
    </row>
    <row r="199" spans="2:5" ht="15" thickBot="1" x14ac:dyDescent="0.25">
      <c r="B199" s="4" t="s">
        <v>84</v>
      </c>
      <c r="C199" s="5">
        <v>3</v>
      </c>
      <c r="D199" s="5">
        <v>4</v>
      </c>
      <c r="E199" s="6">
        <f t="shared" si="27"/>
        <v>0.33333333333333331</v>
      </c>
    </row>
    <row r="200" spans="2:5" ht="15" thickBot="1" x14ac:dyDescent="0.25">
      <c r="B200" s="4" t="s">
        <v>85</v>
      </c>
      <c r="C200" s="5">
        <v>1</v>
      </c>
      <c r="D200" s="5">
        <v>3</v>
      </c>
      <c r="E200" s="6">
        <f t="shared" si="27"/>
        <v>2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3</v>
      </c>
      <c r="D208" s="5">
        <v>4</v>
      </c>
      <c r="E208" s="6">
        <f t="shared" si="28"/>
        <v>0.33333333333333331</v>
      </c>
    </row>
    <row r="209" spans="2:5" ht="20.100000000000001" customHeight="1" thickBot="1" x14ac:dyDescent="0.25">
      <c r="B209" s="17" t="s">
        <v>86</v>
      </c>
      <c r="C209" s="5">
        <v>3</v>
      </c>
      <c r="D209" s="5">
        <v>3</v>
      </c>
      <c r="E209" s="6">
        <f t="shared" si="28"/>
        <v>0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1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1</v>
      </c>
      <c r="D212" s="5">
        <v>0</v>
      </c>
      <c r="E212" s="6">
        <f>IF(C212=0,"-",(D212-C212)/C212)</f>
        <v>-1</v>
      </c>
    </row>
    <row r="213" spans="2:5" ht="15" thickBot="1" x14ac:dyDescent="0.25">
      <c r="B213" s="17" t="s">
        <v>86</v>
      </c>
      <c r="C213" s="5">
        <v>1</v>
      </c>
      <c r="D213" s="5">
        <v>0</v>
      </c>
      <c r="E213" s="6">
        <f t="shared" ref="E213:E214" si="29">IF(C213=0,"-",(D213-C213)/C213)</f>
        <v>-1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3</v>
      </c>
      <c r="D221" s="5">
        <v>5</v>
      </c>
      <c r="E221" s="6">
        <f t="shared" ref="E221:E223" si="30">IF(C221=0,"-",(D221-C221)/C221)</f>
        <v>0.66666666666666663</v>
      </c>
    </row>
    <row r="222" spans="2:5" ht="15" thickBot="1" x14ac:dyDescent="0.25">
      <c r="B222" s="16" t="s">
        <v>92</v>
      </c>
      <c r="C222" s="5">
        <v>3</v>
      </c>
      <c r="D222" s="5">
        <v>6</v>
      </c>
      <c r="E222" s="6">
        <f t="shared" si="30"/>
        <v>1</v>
      </c>
    </row>
    <row r="223" spans="2:5" ht="15" thickBot="1" x14ac:dyDescent="0.25">
      <c r="B223" s="16" t="s">
        <v>93</v>
      </c>
      <c r="C223" s="5">
        <v>18</v>
      </c>
      <c r="D223" s="5">
        <v>14</v>
      </c>
      <c r="E223" s="6">
        <f t="shared" si="30"/>
        <v>-0.22222222222222221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203</v>
      </c>
      <c r="D14" s="5">
        <v>195</v>
      </c>
      <c r="E14" s="6">
        <f>IF(C14&gt;0,(D14-C14)/C14)</f>
        <v>-3.9408866995073892E-2</v>
      </c>
    </row>
    <row r="15" spans="1:5" ht="20.100000000000001" customHeight="1" thickBot="1" x14ac:dyDescent="0.25">
      <c r="B15" s="4" t="s">
        <v>17</v>
      </c>
      <c r="C15" s="5">
        <v>189</v>
      </c>
      <c r="D15" s="5">
        <v>195</v>
      </c>
      <c r="E15" s="6">
        <f t="shared" ref="E15:E25" si="0">IF(C15&gt;0,(D15-C15)/C15)</f>
        <v>3.1746031746031744E-2</v>
      </c>
    </row>
    <row r="16" spans="1:5" ht="20.100000000000001" customHeight="1" thickBot="1" x14ac:dyDescent="0.25">
      <c r="B16" s="4" t="s">
        <v>18</v>
      </c>
      <c r="C16" s="5">
        <v>108</v>
      </c>
      <c r="D16" s="5">
        <v>123</v>
      </c>
      <c r="E16" s="6">
        <f t="shared" si="0"/>
        <v>0.1388888888888889</v>
      </c>
    </row>
    <row r="17" spans="2:5" ht="20.100000000000001" customHeight="1" thickBot="1" x14ac:dyDescent="0.25">
      <c r="B17" s="4" t="s">
        <v>19</v>
      </c>
      <c r="C17" s="5">
        <v>81</v>
      </c>
      <c r="D17" s="5">
        <v>72</v>
      </c>
      <c r="E17" s="6">
        <f t="shared" si="0"/>
        <v>-0.1111111111111111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0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0.42857142857142855</v>
      </c>
      <c r="D20" s="6">
        <f>D17/D15</f>
        <v>0.36923076923076925</v>
      </c>
      <c r="E20" s="6">
        <f t="shared" si="0"/>
        <v>-0.13846153846153836</v>
      </c>
    </row>
    <row r="21" spans="2:5" ht="30" customHeight="1" thickBot="1" x14ac:dyDescent="0.25">
      <c r="B21" s="4" t="s">
        <v>23</v>
      </c>
      <c r="C21" s="5">
        <v>20</v>
      </c>
      <c r="D21" s="5">
        <v>17</v>
      </c>
      <c r="E21" s="6">
        <f t="shared" si="0"/>
        <v>-0.15</v>
      </c>
    </row>
    <row r="22" spans="2:5" ht="20.100000000000001" customHeight="1" thickBot="1" x14ac:dyDescent="0.25">
      <c r="B22" s="4" t="s">
        <v>24</v>
      </c>
      <c r="C22" s="5">
        <v>10</v>
      </c>
      <c r="D22" s="5">
        <v>10</v>
      </c>
      <c r="E22" s="6">
        <f t="shared" si="0"/>
        <v>0</v>
      </c>
    </row>
    <row r="23" spans="2:5" ht="20.100000000000001" customHeight="1" thickBot="1" x14ac:dyDescent="0.25">
      <c r="B23" s="4" t="s">
        <v>25</v>
      </c>
      <c r="C23" s="5">
        <v>10</v>
      </c>
      <c r="D23" s="5">
        <v>7</v>
      </c>
      <c r="E23" s="6">
        <f t="shared" si="0"/>
        <v>-0.3</v>
      </c>
    </row>
    <row r="24" spans="2:5" ht="20.100000000000001" customHeight="1" thickBot="1" x14ac:dyDescent="0.25">
      <c r="B24" s="4" t="s">
        <v>21</v>
      </c>
      <c r="C24" s="6">
        <f>C23/C21</f>
        <v>0.5</v>
      </c>
      <c r="D24" s="6">
        <f t="shared" ref="D24" si="1">D23/D21</f>
        <v>0.41176470588235292</v>
      </c>
      <c r="E24" s="6">
        <f t="shared" si="0"/>
        <v>-0.17647058823529416</v>
      </c>
    </row>
    <row r="25" spans="2:5" ht="20.100000000000001" customHeight="1" thickBot="1" x14ac:dyDescent="0.25">
      <c r="B25" s="7" t="s">
        <v>26</v>
      </c>
      <c r="C25" s="6">
        <v>0.11792599987521057</v>
      </c>
      <c r="D25" s="6">
        <v>0.12166968241093155</v>
      </c>
      <c r="E25" s="6">
        <f t="shared" si="0"/>
        <v>3.1746031746031821E-2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67</v>
      </c>
      <c r="D34" s="5">
        <v>73</v>
      </c>
      <c r="E34" s="6">
        <f>IF(C34&gt;0,(D34-C34)/C34,"-")</f>
        <v>8.9552238805970144E-2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61</v>
      </c>
      <c r="D36" s="5">
        <v>68</v>
      </c>
      <c r="E36" s="6">
        <f t="shared" si="2"/>
        <v>0.11475409836065574</v>
      </c>
    </row>
    <row r="37" spans="2:5" ht="20.100000000000001" customHeight="1" thickBot="1" x14ac:dyDescent="0.25">
      <c r="B37" s="4" t="s">
        <v>30</v>
      </c>
      <c r="C37" s="5">
        <v>6</v>
      </c>
      <c r="D37" s="5">
        <v>5</v>
      </c>
      <c r="E37" s="6">
        <f t="shared" si="2"/>
        <v>-0.16666666666666666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40</v>
      </c>
      <c r="D44" s="5">
        <v>28</v>
      </c>
      <c r="E44" s="6">
        <f>IF(C44&gt;0,(D44-C44)/C44,"-")</f>
        <v>-0.3</v>
      </c>
    </row>
    <row r="45" spans="2:5" ht="20.100000000000001" customHeight="1" thickBot="1" x14ac:dyDescent="0.25">
      <c r="B45" s="4" t="s">
        <v>34</v>
      </c>
      <c r="C45" s="5">
        <v>0</v>
      </c>
      <c r="D45" s="5">
        <v>2</v>
      </c>
      <c r="E45" s="6" t="str">
        <f t="shared" ref="E45:E51" si="3">IF(C45&gt;0,(D45-C45)/C45,"-")</f>
        <v>-</v>
      </c>
    </row>
    <row r="46" spans="2:5" ht="20.100000000000001" customHeight="1" thickBot="1" x14ac:dyDescent="0.25">
      <c r="B46" s="4" t="s">
        <v>31</v>
      </c>
      <c r="C46" s="5">
        <v>1</v>
      </c>
      <c r="D46" s="5">
        <v>0</v>
      </c>
      <c r="E46" s="6">
        <f t="shared" si="3"/>
        <v>-1</v>
      </c>
    </row>
    <row r="47" spans="2:5" ht="20.100000000000001" customHeight="1" thickBot="1" x14ac:dyDescent="0.25">
      <c r="B47" s="4" t="s">
        <v>32</v>
      </c>
      <c r="C47" s="5">
        <v>67</v>
      </c>
      <c r="D47" s="5">
        <v>63</v>
      </c>
      <c r="E47" s="6">
        <f t="shared" si="3"/>
        <v>-5.9701492537313432E-2</v>
      </c>
    </row>
    <row r="48" spans="2:5" ht="20.100000000000001" customHeight="1" thickBot="1" x14ac:dyDescent="0.25">
      <c r="B48" s="4" t="s">
        <v>35</v>
      </c>
      <c r="C48" s="5">
        <v>26</v>
      </c>
      <c r="D48" s="5">
        <v>36</v>
      </c>
      <c r="E48" s="6">
        <f t="shared" si="3"/>
        <v>0.38461538461538464</v>
      </c>
    </row>
    <row r="49" spans="2:5" ht="20.100000000000001" customHeight="1" thickBot="1" x14ac:dyDescent="0.25">
      <c r="B49" s="4" t="s">
        <v>67</v>
      </c>
      <c r="C49" s="5">
        <v>40</v>
      </c>
      <c r="D49" s="5">
        <v>43</v>
      </c>
      <c r="E49" s="6">
        <f t="shared" si="3"/>
        <v>7.4999999999999997E-2</v>
      </c>
    </row>
    <row r="50" spans="2:5" ht="20.100000000000001" customHeight="1" collapsed="1" thickBot="1" x14ac:dyDescent="0.25">
      <c r="B50" s="4" t="s">
        <v>36</v>
      </c>
      <c r="C50" s="6">
        <f>C44/(C44+C45)</f>
        <v>1</v>
      </c>
      <c r="D50" s="6">
        <f>D44/(D44+D45)</f>
        <v>0.93333333333333335</v>
      </c>
      <c r="E50" s="6">
        <f t="shared" si="3"/>
        <v>-6.6666666666666652E-2</v>
      </c>
    </row>
    <row r="51" spans="2:5" ht="20.100000000000001" customHeight="1" thickBot="1" x14ac:dyDescent="0.25">
      <c r="B51" s="4" t="s">
        <v>37</v>
      </c>
      <c r="C51" s="6">
        <f>C47/(C46+C47)</f>
        <v>0.98529411764705888</v>
      </c>
      <c r="D51" s="6">
        <f t="shared" ref="D51" si="4">D47/(D46+D47)</f>
        <v>1</v>
      </c>
      <c r="E51" s="6">
        <f t="shared" si="3"/>
        <v>1.4925373134328304E-2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40</v>
      </c>
      <c r="D58" s="5">
        <v>30</v>
      </c>
      <c r="E58" s="6">
        <f>IF(C58&gt;0,(D58-C58)/C58,"-")</f>
        <v>-0.25</v>
      </c>
    </row>
    <row r="59" spans="2:5" ht="20.100000000000001" customHeight="1" thickBot="1" x14ac:dyDescent="0.25">
      <c r="B59" s="4" t="s">
        <v>41</v>
      </c>
      <c r="C59" s="5">
        <v>25</v>
      </c>
      <c r="D59" s="5">
        <v>19</v>
      </c>
      <c r="E59" s="6">
        <f t="shared" ref="E59:E63" si="5">IF(C59&gt;0,(D59-C59)/C59,"-")</f>
        <v>-0.24</v>
      </c>
    </row>
    <row r="60" spans="2:5" ht="20.100000000000001" customHeight="1" thickBot="1" x14ac:dyDescent="0.25">
      <c r="B60" s="4" t="s">
        <v>42</v>
      </c>
      <c r="C60" s="5">
        <v>15</v>
      </c>
      <c r="D60" s="5">
        <v>9</v>
      </c>
      <c r="E60" s="6">
        <f t="shared" si="5"/>
        <v>-0.4</v>
      </c>
    </row>
    <row r="61" spans="2:5" ht="20.100000000000001" customHeight="1" collapsed="1" thickBot="1" x14ac:dyDescent="0.25">
      <c r="B61" s="4" t="s">
        <v>98</v>
      </c>
      <c r="C61" s="6">
        <f>(C59+C60)/C58</f>
        <v>1</v>
      </c>
      <c r="D61" s="6">
        <f>(D59+D60)/D58</f>
        <v>0.93333333333333335</v>
      </c>
      <c r="E61" s="6">
        <f t="shared" si="5"/>
        <v>-6.6666666666666652E-2</v>
      </c>
    </row>
    <row r="62" spans="2:5" ht="20.100000000000001" customHeight="1" thickBot="1" x14ac:dyDescent="0.25">
      <c r="B62" s="4" t="s">
        <v>39</v>
      </c>
      <c r="C62" s="6">
        <v>1</v>
      </c>
      <c r="D62" s="6">
        <v>0.95</v>
      </c>
      <c r="E62" s="6">
        <f t="shared" si="5"/>
        <v>-5.0000000000000044E-2</v>
      </c>
    </row>
    <row r="63" spans="2:5" ht="20.100000000000001" customHeight="1" thickBot="1" x14ac:dyDescent="0.25">
      <c r="B63" s="4" t="s">
        <v>40</v>
      </c>
      <c r="C63" s="6">
        <v>1</v>
      </c>
      <c r="D63" s="6">
        <v>0.9</v>
      </c>
      <c r="E63" s="6">
        <f t="shared" si="5"/>
        <v>-9.9999999999999978E-2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230</v>
      </c>
      <c r="D70" s="5">
        <v>194</v>
      </c>
      <c r="E70" s="6">
        <f>IF(C70&gt;0,(D70-C70)/C70,"-")</f>
        <v>-0.15652173913043479</v>
      </c>
    </row>
    <row r="71" spans="2:10" ht="20.100000000000001" customHeight="1" thickBot="1" x14ac:dyDescent="0.25">
      <c r="B71" s="4" t="s">
        <v>45</v>
      </c>
      <c r="C71" s="5">
        <v>87</v>
      </c>
      <c r="D71" s="5">
        <v>79</v>
      </c>
      <c r="E71" s="6">
        <f t="shared" ref="E71:E77" si="6">IF(C71&gt;0,(D71-C71)/C71,"-")</f>
        <v>-9.1954022988505746E-2</v>
      </c>
    </row>
    <row r="72" spans="2:10" ht="20.100000000000001" customHeight="1" thickBot="1" x14ac:dyDescent="0.25">
      <c r="B72" s="4" t="s">
        <v>43</v>
      </c>
      <c r="C72" s="5">
        <v>1</v>
      </c>
      <c r="D72" s="5">
        <v>1</v>
      </c>
      <c r="E72" s="6">
        <f t="shared" si="6"/>
        <v>0</v>
      </c>
    </row>
    <row r="73" spans="2:10" ht="20.100000000000001" customHeight="1" thickBot="1" x14ac:dyDescent="0.25">
      <c r="B73" s="4" t="s">
        <v>46</v>
      </c>
      <c r="C73" s="5">
        <v>99</v>
      </c>
      <c r="D73" s="5">
        <v>64</v>
      </c>
      <c r="E73" s="6">
        <f t="shared" si="6"/>
        <v>-0.35353535353535354</v>
      </c>
    </row>
    <row r="74" spans="2:10" ht="20.100000000000001" customHeight="1" thickBot="1" x14ac:dyDescent="0.25">
      <c r="B74" s="4" t="s">
        <v>47</v>
      </c>
      <c r="C74" s="5">
        <v>37</v>
      </c>
      <c r="D74" s="5">
        <v>39</v>
      </c>
      <c r="E74" s="6">
        <f t="shared" si="6"/>
        <v>5.4054054054054057E-2</v>
      </c>
    </row>
    <row r="75" spans="2:10" ht="20.100000000000001" customHeight="1" thickBot="1" x14ac:dyDescent="0.25">
      <c r="B75" s="4" t="s">
        <v>48</v>
      </c>
      <c r="C75" s="5">
        <v>6</v>
      </c>
      <c r="D75" s="5">
        <v>11</v>
      </c>
      <c r="E75" s="6">
        <f t="shared" si="6"/>
        <v>0.83333333333333337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15</v>
      </c>
      <c r="D90" s="5">
        <v>13</v>
      </c>
      <c r="E90" s="6">
        <f>IF(C90&gt;0,(D90-C90)/C90,"-")</f>
        <v>-0.13333333333333333</v>
      </c>
    </row>
    <row r="91" spans="2:5" ht="29.25" thickBot="1" x14ac:dyDescent="0.25">
      <c r="B91" s="4" t="s">
        <v>52</v>
      </c>
      <c r="C91" s="5">
        <v>6</v>
      </c>
      <c r="D91" s="5">
        <v>1</v>
      </c>
      <c r="E91" s="6">
        <f t="shared" ref="E91:E93" si="7">IF(C91&gt;0,(D91-C91)/C91,"-")</f>
        <v>-0.83333333333333337</v>
      </c>
    </row>
    <row r="92" spans="2:5" ht="29.25" customHeight="1" thickBot="1" x14ac:dyDescent="0.25">
      <c r="B92" s="4" t="s">
        <v>53</v>
      </c>
      <c r="C92" s="5">
        <v>12</v>
      </c>
      <c r="D92" s="5">
        <v>5</v>
      </c>
      <c r="E92" s="6">
        <f t="shared" si="7"/>
        <v>-0.58333333333333337</v>
      </c>
    </row>
    <row r="93" spans="2:5" ht="29.25" customHeight="1" thickBot="1" x14ac:dyDescent="0.25">
      <c r="B93" s="4" t="s">
        <v>54</v>
      </c>
      <c r="C93" s="6">
        <f>(C90+C91)/(C90+C91+C92)</f>
        <v>0.63636363636363635</v>
      </c>
      <c r="D93" s="6">
        <f>(D90+D91)/(D90+D91+D92)</f>
        <v>0.73684210526315785</v>
      </c>
      <c r="E93" s="6">
        <f t="shared" si="7"/>
        <v>0.15789473684210523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33</v>
      </c>
      <c r="D100" s="5">
        <v>19</v>
      </c>
      <c r="E100" s="6">
        <f>IF(C100&gt;0,(D100-C100)/C100,"-")</f>
        <v>-0.42424242424242425</v>
      </c>
    </row>
    <row r="101" spans="2:5" ht="20.100000000000001" customHeight="1" thickBot="1" x14ac:dyDescent="0.25">
      <c r="B101" s="4" t="s">
        <v>41</v>
      </c>
      <c r="C101" s="5">
        <v>15</v>
      </c>
      <c r="D101" s="5">
        <v>8</v>
      </c>
      <c r="E101" s="6">
        <f t="shared" ref="E101:E105" si="8">IF(C101&gt;0,(D101-C101)/C101,"-")</f>
        <v>-0.46666666666666667</v>
      </c>
    </row>
    <row r="102" spans="2:5" ht="20.100000000000001" customHeight="1" thickBot="1" x14ac:dyDescent="0.25">
      <c r="B102" s="4" t="s">
        <v>42</v>
      </c>
      <c r="C102" s="5">
        <v>6</v>
      </c>
      <c r="D102" s="5">
        <v>6</v>
      </c>
      <c r="E102" s="6">
        <f t="shared" si="8"/>
        <v>0</v>
      </c>
    </row>
    <row r="103" spans="2:5" ht="20.100000000000001" customHeight="1" thickBot="1" x14ac:dyDescent="0.25">
      <c r="B103" s="4" t="s">
        <v>98</v>
      </c>
      <c r="C103" s="6">
        <f>(C101+C102)/C100</f>
        <v>0.63636363636363635</v>
      </c>
      <c r="D103" s="6">
        <f>(D101+D102)/D100</f>
        <v>0.73684210526315785</v>
      </c>
      <c r="E103" s="6">
        <f t="shared" si="8"/>
        <v>0.15789473684210523</v>
      </c>
    </row>
    <row r="104" spans="2:5" ht="20.100000000000001" customHeight="1" thickBot="1" x14ac:dyDescent="0.25">
      <c r="B104" s="4" t="s">
        <v>39</v>
      </c>
      <c r="C104" s="6">
        <v>0.68181818181818177</v>
      </c>
      <c r="D104" s="6">
        <v>0.88888888888888884</v>
      </c>
      <c r="E104" s="6">
        <f t="shared" si="8"/>
        <v>0.30370370370370375</v>
      </c>
    </row>
    <row r="105" spans="2:5" ht="20.100000000000001" customHeight="1" thickBot="1" x14ac:dyDescent="0.25">
      <c r="B105" s="4" t="s">
        <v>40</v>
      </c>
      <c r="C105" s="6">
        <v>0.54545454545454541</v>
      </c>
      <c r="D105" s="6">
        <v>0.6</v>
      </c>
      <c r="E105" s="6">
        <f t="shared" si="8"/>
        <v>0.10000000000000005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41</v>
      </c>
      <c r="D112" s="5">
        <v>37</v>
      </c>
      <c r="E112" s="6">
        <f>IF(C112&gt;0,(D112-C112)/C112,"-")</f>
        <v>-9.7560975609756101E-2</v>
      </c>
    </row>
    <row r="113" spans="2:14" ht="15" thickBot="1" x14ac:dyDescent="0.25">
      <c r="B113" s="4" t="s">
        <v>56</v>
      </c>
      <c r="C113" s="5">
        <v>19</v>
      </c>
      <c r="D113" s="5">
        <v>18</v>
      </c>
      <c r="E113" s="6">
        <f t="shared" ref="E113:E114" si="9">IF(C113&gt;0,(D113-C113)/C113,"-")</f>
        <v>-5.2631578947368418E-2</v>
      </c>
    </row>
    <row r="114" spans="2:14" ht="15" thickBot="1" x14ac:dyDescent="0.25">
      <c r="B114" s="4" t="s">
        <v>57</v>
      </c>
      <c r="C114" s="5">
        <v>22</v>
      </c>
      <c r="D114" s="5">
        <v>19</v>
      </c>
      <c r="E114" s="6">
        <f t="shared" si="9"/>
        <v>-0.13636363636363635</v>
      </c>
    </row>
    <row r="115" spans="2:14" s="22" customFormat="1" x14ac:dyDescent="0.2"/>
    <row r="116" spans="2:14" s="22" customFormat="1" x14ac:dyDescent="0.2"/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6" t="str">
        <f t="shared" si="11"/>
        <v>-</v>
      </c>
      <c r="L133" s="6" t="str">
        <f t="shared" si="10"/>
        <v>-</v>
      </c>
      <c r="M133" s="6" t="str">
        <f t="shared" si="10"/>
        <v>-</v>
      </c>
      <c r="N133" s="6" t="str">
        <f t="shared" si="10"/>
        <v>-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2</v>
      </c>
      <c r="D145" s="10">
        <v>0</v>
      </c>
      <c r="E145" s="10">
        <v>0</v>
      </c>
      <c r="F145" s="10">
        <v>2</v>
      </c>
      <c r="G145" s="10">
        <v>3</v>
      </c>
      <c r="H145" s="10">
        <v>0</v>
      </c>
      <c r="I145" s="10">
        <v>0</v>
      </c>
      <c r="J145" s="10">
        <v>3</v>
      </c>
      <c r="K145" s="6">
        <f t="shared" si="16"/>
        <v>0.5</v>
      </c>
      <c r="L145" s="6" t="str">
        <f t="shared" si="15"/>
        <v>-</v>
      </c>
      <c r="M145" s="6" t="str">
        <f t="shared" si="15"/>
        <v>-</v>
      </c>
      <c r="N145" s="6">
        <f t="shared" si="15"/>
        <v>0.5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1</v>
      </c>
      <c r="H146" s="10">
        <v>0</v>
      </c>
      <c r="I146" s="10">
        <v>0</v>
      </c>
      <c r="J146" s="10">
        <v>1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1</v>
      </c>
      <c r="J147" s="10">
        <v>1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2</v>
      </c>
      <c r="D148" s="10">
        <v>0</v>
      </c>
      <c r="E148" s="10">
        <v>0</v>
      </c>
      <c r="F148" s="10">
        <v>2</v>
      </c>
      <c r="G148" s="10">
        <v>4</v>
      </c>
      <c r="H148" s="10">
        <v>0</v>
      </c>
      <c r="I148" s="10">
        <v>1</v>
      </c>
      <c r="J148" s="10">
        <v>5</v>
      </c>
      <c r="K148" s="6">
        <f t="shared" ref="K148" si="17">IF(C148=0,"-",(G148-C148)/C148)</f>
        <v>1</v>
      </c>
      <c r="L148" s="6" t="str">
        <f t="shared" ref="L148" si="18">IF(D148=0,"-",(H148-D148)/D148)</f>
        <v>-</v>
      </c>
      <c r="M148" s="6" t="str">
        <f t="shared" ref="M148" si="19">IF(E148=0,"-",(I148-E148)/E148)</f>
        <v>-</v>
      </c>
      <c r="N148" s="6">
        <f t="shared" ref="N148" si="20">IF(F148=0,"-",(J148-F148)/F148)</f>
        <v>1.5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2</v>
      </c>
      <c r="D157" s="19">
        <v>3</v>
      </c>
      <c r="E157" s="18">
        <f>IF(C157=0,"-",(D157-C157)/C157)</f>
        <v>0.5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0</v>
      </c>
      <c r="D158" s="19">
        <v>1</v>
      </c>
      <c r="E158" s="18" t="str">
        <f t="shared" ref="E158:E159" si="23">IF(C158=0,"-",(D158-C158)/C158)</f>
        <v>-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1</v>
      </c>
      <c r="D160" s="18">
        <f>IF(D157=0,"-",D157/(D157+D158+D159))</f>
        <v>0.75</v>
      </c>
      <c r="E160" s="18">
        <f>IF(OR(C160="-",D160="-"),"-",(D160-C160)/C160)</f>
        <v>-0.25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0</v>
      </c>
      <c r="D166" s="5">
        <v>0</v>
      </c>
      <c r="E166" s="6" t="str">
        <f>IF(C166=0,"-",(D166-C166)/C166)</f>
        <v>-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0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 t="str">
        <f>IF(C166=0,"-",(C167+C168)/C166)</f>
        <v>-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 t="s">
        <v>104</v>
      </c>
      <c r="D170" s="6" t="s">
        <v>104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104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0</v>
      </c>
      <c r="D178" s="5">
        <v>0</v>
      </c>
      <c r="E178" s="6" t="str">
        <f>IF(C178=0,"-",(D178-C178)/C178)</f>
        <v>-</v>
      </c>
      <c r="H178" s="13"/>
    </row>
    <row r="179" spans="2:8" ht="15" thickBot="1" x14ac:dyDescent="0.25">
      <c r="B179" s="4" t="s">
        <v>43</v>
      </c>
      <c r="C179" s="5">
        <v>0</v>
      </c>
      <c r="D179" s="5">
        <v>0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4</v>
      </c>
      <c r="D182" s="5">
        <v>2</v>
      </c>
      <c r="E182" s="6">
        <f t="shared" si="26"/>
        <v>-0.5</v>
      </c>
      <c r="H182" s="13"/>
    </row>
    <row r="183" spans="2:8" ht="15" thickBot="1" x14ac:dyDescent="0.25">
      <c r="B183" s="4" t="s">
        <v>47</v>
      </c>
      <c r="C183" s="5">
        <v>4</v>
      </c>
      <c r="D183" s="5">
        <v>2</v>
      </c>
      <c r="E183" s="6">
        <f t="shared" si="26"/>
        <v>-0.5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0</v>
      </c>
      <c r="D185" s="5">
        <v>0</v>
      </c>
      <c r="E185" s="6" t="str">
        <f t="shared" si="26"/>
        <v>-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1</v>
      </c>
      <c r="D197" s="5">
        <v>0</v>
      </c>
      <c r="E197" s="6">
        <f t="shared" ref="E197:E200" si="27">IF(C197=0,"-",(D197-C197)/C197)</f>
        <v>-1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</v>
      </c>
      <c r="D199" s="5">
        <v>0</v>
      </c>
      <c r="E199" s="6">
        <f t="shared" si="27"/>
        <v>-1</v>
      </c>
    </row>
    <row r="200" spans="2:5" ht="15" thickBot="1" x14ac:dyDescent="0.25">
      <c r="B200" s="4" t="s">
        <v>85</v>
      </c>
      <c r="C200" s="5">
        <v>1</v>
      </c>
      <c r="D200" s="5">
        <v>0</v>
      </c>
      <c r="E200" s="6">
        <f t="shared" si="27"/>
        <v>-1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</v>
      </c>
      <c r="D208" s="5">
        <v>0</v>
      </c>
      <c r="E208" s="6">
        <f t="shared" si="28"/>
        <v>-1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0</v>
      </c>
      <c r="E209" s="6">
        <f t="shared" si="28"/>
        <v>-1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0</v>
      </c>
      <c r="D221" s="5">
        <v>2</v>
      </c>
      <c r="E221" s="6" t="str">
        <f t="shared" ref="E221:E223" si="30">IF(C221=0,"-",(D221-C221)/C221)</f>
        <v>-</v>
      </c>
    </row>
    <row r="222" spans="2:5" ht="15" thickBot="1" x14ac:dyDescent="0.25">
      <c r="B222" s="16" t="s">
        <v>92</v>
      </c>
      <c r="C222" s="5">
        <v>1</v>
      </c>
      <c r="D222" s="5">
        <v>1</v>
      </c>
      <c r="E222" s="6">
        <f t="shared" si="30"/>
        <v>0</v>
      </c>
    </row>
    <row r="223" spans="2:5" ht="15" thickBot="1" x14ac:dyDescent="0.25">
      <c r="B223" s="16" t="s">
        <v>93</v>
      </c>
      <c r="C223" s="5">
        <v>0</v>
      </c>
      <c r="D223" s="5">
        <v>1</v>
      </c>
      <c r="E223" s="6" t="str">
        <f t="shared" si="30"/>
        <v>-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1" spans="2:5" ht="27" customHeight="1" x14ac:dyDescent="0.2">
      <c r="B11" s="20" t="str">
        <f>Portada!B9</f>
        <v>1º Trimestre 2020</v>
      </c>
    </row>
    <row r="13" spans="2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2:5" ht="20.100000000000001" customHeight="1" thickBot="1" x14ac:dyDescent="0.25">
      <c r="B14" s="4" t="s">
        <v>22</v>
      </c>
      <c r="C14" s="5">
        <v>8316</v>
      </c>
      <c r="D14" s="5">
        <v>7442</v>
      </c>
      <c r="E14" s="6">
        <f>IF(C14&gt;0,(D14-C14)/C14)</f>
        <v>-0.10509860509860509</v>
      </c>
    </row>
    <row r="15" spans="2:5" ht="20.100000000000001" customHeight="1" thickBot="1" x14ac:dyDescent="0.25">
      <c r="B15" s="4" t="s">
        <v>17</v>
      </c>
      <c r="C15" s="5">
        <v>8129</v>
      </c>
      <c r="D15" s="5">
        <v>6955</v>
      </c>
      <c r="E15" s="6">
        <f t="shared" ref="E15:E25" si="0">IF(C15&gt;0,(D15-C15)/C15)</f>
        <v>-0.14442120802066674</v>
      </c>
    </row>
    <row r="16" spans="2:5" ht="20.100000000000001" customHeight="1" thickBot="1" x14ac:dyDescent="0.25">
      <c r="B16" s="4" t="s">
        <v>18</v>
      </c>
      <c r="C16" s="5">
        <v>6266</v>
      </c>
      <c r="D16" s="5">
        <v>5381</v>
      </c>
      <c r="E16" s="6">
        <f t="shared" si="0"/>
        <v>-0.14123842962017236</v>
      </c>
    </row>
    <row r="17" spans="2:5" ht="20.100000000000001" customHeight="1" thickBot="1" x14ac:dyDescent="0.25">
      <c r="B17" s="4" t="s">
        <v>19</v>
      </c>
      <c r="C17" s="5">
        <v>1863</v>
      </c>
      <c r="D17" s="5">
        <v>1574</v>
      </c>
      <c r="E17" s="6">
        <f t="shared" si="0"/>
        <v>-0.15512614063338701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37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19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0.22917948087095583</v>
      </c>
      <c r="D20" s="6">
        <f>D17/D15</f>
        <v>0.22631200575125809</v>
      </c>
      <c r="E20" s="6">
        <f t="shared" si="0"/>
        <v>-1.2511919081064341E-2</v>
      </c>
    </row>
    <row r="21" spans="2:5" ht="30" customHeight="1" thickBot="1" x14ac:dyDescent="0.25">
      <c r="B21" s="4" t="s">
        <v>23</v>
      </c>
      <c r="C21" s="5">
        <v>552</v>
      </c>
      <c r="D21" s="5">
        <v>586</v>
      </c>
      <c r="E21" s="6">
        <f t="shared" si="0"/>
        <v>6.1594202898550728E-2</v>
      </c>
    </row>
    <row r="22" spans="2:5" ht="20.100000000000001" customHeight="1" thickBot="1" x14ac:dyDescent="0.25">
      <c r="B22" s="4" t="s">
        <v>24</v>
      </c>
      <c r="C22" s="5">
        <v>404</v>
      </c>
      <c r="D22" s="5">
        <v>386</v>
      </c>
      <c r="E22" s="6">
        <f t="shared" si="0"/>
        <v>-4.4554455445544552E-2</v>
      </c>
    </row>
    <row r="23" spans="2:5" ht="20.100000000000001" customHeight="1" thickBot="1" x14ac:dyDescent="0.25">
      <c r="B23" s="4" t="s">
        <v>25</v>
      </c>
      <c r="C23" s="5">
        <v>148</v>
      </c>
      <c r="D23" s="5">
        <v>200</v>
      </c>
      <c r="E23" s="6">
        <f t="shared" si="0"/>
        <v>0.35135135135135137</v>
      </c>
    </row>
    <row r="24" spans="2:5" ht="20.100000000000001" customHeight="1" thickBot="1" x14ac:dyDescent="0.25">
      <c r="B24" s="4" t="s">
        <v>21</v>
      </c>
      <c r="C24" s="6">
        <f>C23/C21</f>
        <v>0.26811594202898553</v>
      </c>
      <c r="D24" s="6">
        <f t="shared" ref="D24" si="1">D23/D21</f>
        <v>0.34129692832764508</v>
      </c>
      <c r="E24" s="6">
        <f t="shared" si="0"/>
        <v>0.2729453002490545</v>
      </c>
    </row>
    <row r="25" spans="2:5" ht="20.100000000000001" customHeight="1" thickBot="1" x14ac:dyDescent="0.25">
      <c r="B25" s="7" t="s">
        <v>26</v>
      </c>
      <c r="C25" s="6">
        <v>0.18569022557627587</v>
      </c>
      <c r="D25" s="6">
        <v>0.15887261888092</v>
      </c>
      <c r="E25" s="6">
        <f t="shared" si="0"/>
        <v>-0.1444212080206668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1945</v>
      </c>
      <c r="D34" s="5">
        <v>1979</v>
      </c>
      <c r="E34" s="6">
        <f>IF(C34&gt;0,(D34-C34)/C34)</f>
        <v>1.7480719794344474E-2</v>
      </c>
    </row>
    <row r="35" spans="2:5" ht="20.100000000000001" customHeight="1" thickBot="1" x14ac:dyDescent="0.25">
      <c r="B35" s="4" t="s">
        <v>29</v>
      </c>
      <c r="C35" s="5">
        <v>10</v>
      </c>
      <c r="D35" s="5">
        <v>6</v>
      </c>
      <c r="E35" s="6">
        <f t="shared" ref="E35:E37" si="2">IF(C35&gt;0,(D35-C35)/C35)</f>
        <v>-0.4</v>
      </c>
    </row>
    <row r="36" spans="2:5" ht="20.100000000000001" customHeight="1" thickBot="1" x14ac:dyDescent="0.25">
      <c r="B36" s="4" t="s">
        <v>28</v>
      </c>
      <c r="C36" s="5">
        <v>1450</v>
      </c>
      <c r="D36" s="5">
        <v>1557</v>
      </c>
      <c r="E36" s="6">
        <f t="shared" si="2"/>
        <v>7.379310344827586E-2</v>
      </c>
    </row>
    <row r="37" spans="2:5" ht="20.100000000000001" customHeight="1" thickBot="1" x14ac:dyDescent="0.25">
      <c r="B37" s="4" t="s">
        <v>30</v>
      </c>
      <c r="C37" s="5">
        <v>485</v>
      </c>
      <c r="D37" s="5">
        <v>416</v>
      </c>
      <c r="E37" s="6">
        <f t="shared" si="2"/>
        <v>-0.1422680412371134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905</v>
      </c>
      <c r="D44" s="5">
        <v>925</v>
      </c>
      <c r="E44" s="6">
        <f>IF(C44&gt;0,(D44-C44)/C44)</f>
        <v>2.2099447513812154E-2</v>
      </c>
    </row>
    <row r="45" spans="2:5" ht="20.100000000000001" customHeight="1" thickBot="1" x14ac:dyDescent="0.25">
      <c r="B45" s="4" t="s">
        <v>34</v>
      </c>
      <c r="C45" s="5">
        <v>182</v>
      </c>
      <c r="D45" s="5">
        <v>150</v>
      </c>
      <c r="E45" s="6">
        <f t="shared" ref="E45:E51" si="3">IF(C45&gt;0,(D45-C45)/C45)</f>
        <v>-0.17582417582417584</v>
      </c>
    </row>
    <row r="46" spans="2:5" ht="20.100000000000001" customHeight="1" thickBot="1" x14ac:dyDescent="0.25">
      <c r="B46" s="4" t="s">
        <v>31</v>
      </c>
      <c r="C46" s="5">
        <v>207</v>
      </c>
      <c r="D46" s="5">
        <v>171</v>
      </c>
      <c r="E46" s="6">
        <f t="shared" si="3"/>
        <v>-0.17391304347826086</v>
      </c>
    </row>
    <row r="47" spans="2:5" ht="20.100000000000001" customHeight="1" thickBot="1" x14ac:dyDescent="0.25">
      <c r="B47" s="4" t="s">
        <v>32</v>
      </c>
      <c r="C47" s="5">
        <v>2461</v>
      </c>
      <c r="D47" s="5">
        <v>2373</v>
      </c>
      <c r="E47" s="6">
        <f t="shared" si="3"/>
        <v>-3.5757822023567656E-2</v>
      </c>
    </row>
    <row r="48" spans="2:5" ht="20.100000000000001" customHeight="1" thickBot="1" x14ac:dyDescent="0.25">
      <c r="B48" s="4" t="s">
        <v>35</v>
      </c>
      <c r="C48" s="5">
        <v>1575</v>
      </c>
      <c r="D48" s="5">
        <v>1455</v>
      </c>
      <c r="E48" s="6">
        <f t="shared" si="3"/>
        <v>-7.6190476190476197E-2</v>
      </c>
    </row>
    <row r="49" spans="2:5" ht="20.100000000000001" customHeight="1" thickBot="1" x14ac:dyDescent="0.25">
      <c r="B49" s="4" t="s">
        <v>67</v>
      </c>
      <c r="C49" s="5">
        <v>2093</v>
      </c>
      <c r="D49" s="5">
        <v>1830</v>
      </c>
      <c r="E49" s="6">
        <f t="shared" si="3"/>
        <v>-0.12565695174390826</v>
      </c>
    </row>
    <row r="50" spans="2:5" ht="20.100000000000001" customHeight="1" collapsed="1" thickBot="1" x14ac:dyDescent="0.25">
      <c r="B50" s="4" t="s">
        <v>36</v>
      </c>
      <c r="C50" s="6">
        <f>C44/(C44+C45)</f>
        <v>0.83256669733210675</v>
      </c>
      <c r="D50" s="6">
        <f>D44/(D44+D45)</f>
        <v>0.86046511627906974</v>
      </c>
      <c r="E50" s="6">
        <f t="shared" si="3"/>
        <v>3.3508929718617422E-2</v>
      </c>
    </row>
    <row r="51" spans="2:5" ht="20.100000000000001" customHeight="1" thickBot="1" x14ac:dyDescent="0.25">
      <c r="B51" s="4" t="s">
        <v>37</v>
      </c>
      <c r="C51" s="6">
        <f>C47/(C46+C47)</f>
        <v>0.92241379310344829</v>
      </c>
      <c r="D51" s="6">
        <f>D47/(D46+D47)</f>
        <v>0.93278301886792447</v>
      </c>
      <c r="E51" s="6">
        <f t="shared" si="3"/>
        <v>1.124140363251624E-2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1099</v>
      </c>
      <c r="D58" s="5">
        <v>1088</v>
      </c>
      <c r="E58" s="6">
        <f>IF(C58&gt;0,(D58-C58)/C58)</f>
        <v>-1.0009099181073703E-2</v>
      </c>
    </row>
    <row r="59" spans="2:5" ht="20.100000000000001" customHeight="1" thickBot="1" x14ac:dyDescent="0.25">
      <c r="B59" s="4" t="s">
        <v>41</v>
      </c>
      <c r="C59" s="5">
        <v>729</v>
      </c>
      <c r="D59" s="5">
        <v>736</v>
      </c>
      <c r="E59" s="6">
        <f t="shared" ref="E59:E63" si="4">IF(C59&gt;0,(D59-C59)/C59)</f>
        <v>9.6021947873799734E-3</v>
      </c>
    </row>
    <row r="60" spans="2:5" ht="20.100000000000001" customHeight="1" thickBot="1" x14ac:dyDescent="0.25">
      <c r="B60" s="4" t="s">
        <v>42</v>
      </c>
      <c r="C60" s="5">
        <v>177</v>
      </c>
      <c r="D60" s="5">
        <v>195</v>
      </c>
      <c r="E60" s="6">
        <f t="shared" si="4"/>
        <v>0.10169491525423729</v>
      </c>
    </row>
    <row r="61" spans="2:5" ht="20.100000000000001" customHeight="1" collapsed="1" thickBot="1" x14ac:dyDescent="0.25">
      <c r="B61" s="4" t="s">
        <v>98</v>
      </c>
      <c r="C61" s="6">
        <f>(C59+C60)/C58</f>
        <v>0.82438580527752503</v>
      </c>
      <c r="D61" s="6">
        <f>(D59+D60)/D58</f>
        <v>0.85569852941176472</v>
      </c>
      <c r="E61" s="6">
        <f t="shared" si="4"/>
        <v>3.7983094727957412E-2</v>
      </c>
    </row>
    <row r="62" spans="2:5" ht="20.100000000000001" customHeight="1" thickBot="1" x14ac:dyDescent="0.25">
      <c r="B62" s="4" t="s">
        <v>39</v>
      </c>
      <c r="C62" s="6">
        <v>0.81</v>
      </c>
      <c r="D62" s="6">
        <v>0.8382687927107062</v>
      </c>
      <c r="E62" s="6">
        <f t="shared" si="4"/>
        <v>3.4899744087291538E-2</v>
      </c>
    </row>
    <row r="63" spans="2:5" ht="20.100000000000001" customHeight="1" thickBot="1" x14ac:dyDescent="0.25">
      <c r="B63" s="4" t="s">
        <v>40</v>
      </c>
      <c r="C63" s="6">
        <v>0.88944723618090449</v>
      </c>
      <c r="D63" s="6">
        <v>0.9285714285714286</v>
      </c>
      <c r="E63" s="6">
        <f t="shared" si="4"/>
        <v>4.3987086359967793E-2</v>
      </c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9003</v>
      </c>
      <c r="D70" s="5">
        <v>8213</v>
      </c>
      <c r="E70" s="6">
        <f t="shared" ref="E70:E75" si="5">IF(C70&gt;0,(D70-C70)/C70)</f>
        <v>-8.7748528268354997E-2</v>
      </c>
    </row>
    <row r="71" spans="2:10" ht="20.100000000000001" customHeight="1" thickBot="1" x14ac:dyDescent="0.25">
      <c r="B71" s="4" t="s">
        <v>45</v>
      </c>
      <c r="C71" s="5">
        <v>2522</v>
      </c>
      <c r="D71" s="5">
        <v>2384</v>
      </c>
      <c r="E71" s="6">
        <f t="shared" si="5"/>
        <v>-5.471847739888977E-2</v>
      </c>
    </row>
    <row r="72" spans="2:10" ht="20.100000000000001" customHeight="1" thickBot="1" x14ac:dyDescent="0.25">
      <c r="B72" s="4" t="s">
        <v>43</v>
      </c>
      <c r="C72" s="5">
        <v>22</v>
      </c>
      <c r="D72" s="5">
        <v>21</v>
      </c>
      <c r="E72" s="6">
        <f t="shared" si="5"/>
        <v>-4.5454545454545456E-2</v>
      </c>
    </row>
    <row r="73" spans="2:10" ht="20.100000000000001" customHeight="1" thickBot="1" x14ac:dyDescent="0.25">
      <c r="B73" s="4" t="s">
        <v>46</v>
      </c>
      <c r="C73" s="5">
        <v>4345</v>
      </c>
      <c r="D73" s="5">
        <v>3931</v>
      </c>
      <c r="E73" s="6">
        <f t="shared" si="5"/>
        <v>-9.5281933256616796E-2</v>
      </c>
    </row>
    <row r="74" spans="2:10" ht="20.100000000000001" customHeight="1" thickBot="1" x14ac:dyDescent="0.25">
      <c r="B74" s="4" t="s">
        <v>47</v>
      </c>
      <c r="C74" s="5">
        <v>1645</v>
      </c>
      <c r="D74" s="5">
        <v>1466</v>
      </c>
      <c r="E74" s="6">
        <f t="shared" si="5"/>
        <v>-0.10881458966565349</v>
      </c>
    </row>
    <row r="75" spans="2:10" ht="20.100000000000001" customHeight="1" thickBot="1" x14ac:dyDescent="0.25">
      <c r="B75" s="4" t="s">
        <v>48</v>
      </c>
      <c r="C75" s="5">
        <v>465</v>
      </c>
      <c r="D75" s="5">
        <v>405</v>
      </c>
      <c r="E75" s="6">
        <f t="shared" si="5"/>
        <v>-0.12903225806451613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>IF(C76&gt;0,(D76-C76)/C76,"-")</f>
        <v>-</v>
      </c>
    </row>
    <row r="77" spans="2:10" ht="20.100000000000001" customHeight="1" thickBot="1" x14ac:dyDescent="0.25">
      <c r="B77" s="4" t="s">
        <v>50</v>
      </c>
      <c r="C77" s="5">
        <v>4</v>
      </c>
      <c r="D77" s="5">
        <v>6</v>
      </c>
      <c r="E77" s="6">
        <f>IF(C77&gt;0,(D77-C77)/C77,"-")</f>
        <v>0.5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536</v>
      </c>
      <c r="D90" s="5">
        <v>419</v>
      </c>
      <c r="E90" s="6">
        <f>IF(C90&gt;0,(D90-C90)/C90,"-")</f>
        <v>-0.21828358208955223</v>
      </c>
    </row>
    <row r="91" spans="2:5" ht="29.25" thickBot="1" x14ac:dyDescent="0.25">
      <c r="B91" s="4" t="s">
        <v>52</v>
      </c>
      <c r="C91" s="5">
        <v>436</v>
      </c>
      <c r="D91" s="5">
        <v>345</v>
      </c>
      <c r="E91" s="6">
        <f t="shared" ref="E91:E93" si="6">IF(C91&gt;0,(D91-C91)/C91,"-")</f>
        <v>-0.20871559633027523</v>
      </c>
    </row>
    <row r="92" spans="2:5" ht="29.25" customHeight="1" thickBot="1" x14ac:dyDescent="0.25">
      <c r="B92" s="4" t="s">
        <v>53</v>
      </c>
      <c r="C92" s="5">
        <v>835</v>
      </c>
      <c r="D92" s="5">
        <v>718</v>
      </c>
      <c r="E92" s="6">
        <f t="shared" si="6"/>
        <v>-0.14011976047904193</v>
      </c>
    </row>
    <row r="93" spans="2:5" ht="29.25" customHeight="1" thickBot="1" x14ac:dyDescent="0.25">
      <c r="B93" s="4" t="s">
        <v>54</v>
      </c>
      <c r="C93" s="6">
        <f>(C90+C91)/(C90+C91+C92)</f>
        <v>0.53790813503043722</v>
      </c>
      <c r="D93" s="6">
        <f>(D90+D91)/(D90+D91+D92)</f>
        <v>0.51551956815114708</v>
      </c>
      <c r="E93" s="6">
        <f t="shared" si="6"/>
        <v>-4.1621543570861397E-2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1830</v>
      </c>
      <c r="D100" s="5">
        <v>1515</v>
      </c>
      <c r="E100" s="6">
        <f>IF(C100&gt;0,(D100-C100)/C100,"-")</f>
        <v>-0.1721311475409836</v>
      </c>
    </row>
    <row r="101" spans="2:5" ht="20.100000000000001" customHeight="1" thickBot="1" x14ac:dyDescent="0.25">
      <c r="B101" s="4" t="s">
        <v>41</v>
      </c>
      <c r="C101" s="5">
        <v>775</v>
      </c>
      <c r="D101" s="5">
        <v>585</v>
      </c>
      <c r="E101" s="6">
        <f t="shared" ref="E101:E105" si="7">IF(C101&gt;0,(D101-C101)/C101,"-")</f>
        <v>-0.24516129032258063</v>
      </c>
    </row>
    <row r="102" spans="2:5" ht="20.100000000000001" customHeight="1" thickBot="1" x14ac:dyDescent="0.25">
      <c r="B102" s="4" t="s">
        <v>42</v>
      </c>
      <c r="C102" s="5">
        <v>202</v>
      </c>
      <c r="D102" s="5">
        <v>185</v>
      </c>
      <c r="E102" s="6">
        <f t="shared" si="7"/>
        <v>-8.4158415841584164E-2</v>
      </c>
    </row>
    <row r="103" spans="2:5" ht="20.100000000000001" customHeight="1" thickBot="1" x14ac:dyDescent="0.25">
      <c r="B103" s="4" t="s">
        <v>98</v>
      </c>
      <c r="C103" s="6">
        <f>(C101+C102)/C100</f>
        <v>0.53387978142076498</v>
      </c>
      <c r="D103" s="6">
        <f>(D101+D102)/D100</f>
        <v>0.5082508250825083</v>
      </c>
      <c r="E103" s="6">
        <f t="shared" si="7"/>
        <v>-4.8005107573193172E-2</v>
      </c>
    </row>
    <row r="104" spans="2:5" ht="20.100000000000001" customHeight="1" thickBot="1" x14ac:dyDescent="0.25">
      <c r="B104" s="4" t="s">
        <v>39</v>
      </c>
      <c r="C104" s="6">
        <v>0.53448275862068961</v>
      </c>
      <c r="D104" s="6">
        <v>0.49914675767918087</v>
      </c>
      <c r="E104" s="6">
        <f t="shared" si="7"/>
        <v>-6.6112517890564743E-2</v>
      </c>
    </row>
    <row r="105" spans="2:5" ht="20.100000000000001" customHeight="1" thickBot="1" x14ac:dyDescent="0.25">
      <c r="B105" s="4" t="s">
        <v>40</v>
      </c>
      <c r="C105" s="6">
        <v>0.53157894736842104</v>
      </c>
      <c r="D105" s="6">
        <v>0.53935860058309038</v>
      </c>
      <c r="E105" s="6">
        <f t="shared" si="7"/>
        <v>1.4634991195912611E-2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1433</v>
      </c>
      <c r="D112" s="5">
        <v>1359</v>
      </c>
      <c r="E112" s="6">
        <f>IF(C112&gt;0,(D112-C112)/C112,"-")</f>
        <v>-5.1639916259595256E-2</v>
      </c>
    </row>
    <row r="113" spans="2:14" ht="15" thickBot="1" x14ac:dyDescent="0.25">
      <c r="B113" s="4" t="s">
        <v>56</v>
      </c>
      <c r="C113" s="5">
        <v>655</v>
      </c>
      <c r="D113" s="5">
        <v>602</v>
      </c>
      <c r="E113" s="6">
        <f t="shared" ref="E113:E114" si="8">IF(C113&gt;0,(D113-C113)/C113,"-")</f>
        <v>-8.0916030534351147E-2</v>
      </c>
    </row>
    <row r="114" spans="2:14" ht="15" thickBot="1" x14ac:dyDescent="0.25">
      <c r="B114" s="4" t="s">
        <v>57</v>
      </c>
      <c r="C114" s="5">
        <v>778</v>
      </c>
      <c r="D114" s="5">
        <v>757</v>
      </c>
      <c r="E114" s="6">
        <f t="shared" si="8"/>
        <v>-2.6992287917737789E-2</v>
      </c>
    </row>
    <row r="115" spans="2:14" x14ac:dyDescent="0.2"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2:14" x14ac:dyDescent="0.2">
      <c r="B116" s="22"/>
      <c r="C116" s="22"/>
      <c r="D116" s="22"/>
      <c r="E116" s="22"/>
      <c r="F116" s="22"/>
      <c r="G116" s="22"/>
      <c r="H116" s="22"/>
      <c r="I116" s="22"/>
      <c r="J116" s="22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8</v>
      </c>
      <c r="D128" s="10">
        <v>5</v>
      </c>
      <c r="E128" s="10">
        <v>2</v>
      </c>
      <c r="F128" s="10">
        <v>15</v>
      </c>
      <c r="G128" s="10">
        <v>11</v>
      </c>
      <c r="H128" s="10">
        <v>1</v>
      </c>
      <c r="I128" s="10">
        <v>2</v>
      </c>
      <c r="J128" s="10">
        <v>14</v>
      </c>
      <c r="K128" s="6">
        <f>IF(C128=0,"-",(G128-C128)/C128)</f>
        <v>0.375</v>
      </c>
      <c r="L128" s="6">
        <f t="shared" ref="L128:N128" si="9">IF(D128=0,"-",(H128-D128)/D128)</f>
        <v>-0.8</v>
      </c>
      <c r="M128" s="6">
        <f t="shared" si="9"/>
        <v>0</v>
      </c>
      <c r="N128" s="6">
        <f t="shared" si="9"/>
        <v>-6.6666666666666666E-2</v>
      </c>
    </row>
    <row r="129" spans="2:14" ht="15" thickBot="1" x14ac:dyDescent="0.25">
      <c r="B129" s="4" t="s">
        <v>64</v>
      </c>
      <c r="C129" s="10">
        <v>3</v>
      </c>
      <c r="D129" s="10">
        <v>0</v>
      </c>
      <c r="E129" s="10">
        <v>0</v>
      </c>
      <c r="F129" s="10">
        <v>3</v>
      </c>
      <c r="G129" s="10">
        <v>0</v>
      </c>
      <c r="H129" s="10">
        <v>0</v>
      </c>
      <c r="I129" s="10">
        <v>0</v>
      </c>
      <c r="J129" s="10">
        <v>0</v>
      </c>
      <c r="K129" s="6">
        <f t="shared" ref="K129:K133" si="10">IF(C129=0,"-",(G129-C129)/C129)</f>
        <v>-1</v>
      </c>
      <c r="L129" s="6" t="str">
        <f t="shared" ref="L129:L133" si="11">IF(D129=0,"-",(H129-D129)/D129)</f>
        <v>-</v>
      </c>
      <c r="M129" s="6" t="str">
        <f t="shared" ref="M129:M133" si="12">IF(E129=0,"-",(I129-E129)/E129)</f>
        <v>-</v>
      </c>
      <c r="N129" s="6">
        <f t="shared" ref="N129:N133" si="13">IF(F129=0,"-",(J129-F129)/F129)</f>
        <v>-1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0"/>
        <v>-</v>
      </c>
      <c r="L130" s="6" t="str">
        <f t="shared" si="11"/>
        <v>-</v>
      </c>
      <c r="M130" s="6" t="str">
        <f t="shared" si="12"/>
        <v>-</v>
      </c>
      <c r="N130" s="6" t="str">
        <f t="shared" si="13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3</v>
      </c>
      <c r="H131" s="10">
        <v>0</v>
      </c>
      <c r="I131" s="10">
        <v>0</v>
      </c>
      <c r="J131" s="10">
        <v>3</v>
      </c>
      <c r="K131" s="6" t="str">
        <f t="shared" si="10"/>
        <v>-</v>
      </c>
      <c r="L131" s="6" t="str">
        <f t="shared" si="11"/>
        <v>-</v>
      </c>
      <c r="M131" s="6" t="str">
        <f t="shared" si="12"/>
        <v>-</v>
      </c>
      <c r="N131" s="6" t="str">
        <f t="shared" si="13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6</v>
      </c>
      <c r="I132" s="10">
        <v>0</v>
      </c>
      <c r="J132" s="10">
        <v>6</v>
      </c>
      <c r="K132" s="6" t="str">
        <f t="shared" si="10"/>
        <v>-</v>
      </c>
      <c r="L132" s="6" t="str">
        <f t="shared" si="11"/>
        <v>-</v>
      </c>
      <c r="M132" s="6" t="str">
        <f t="shared" si="12"/>
        <v>-</v>
      </c>
      <c r="N132" s="6" t="str">
        <f t="shared" si="13"/>
        <v>-</v>
      </c>
    </row>
    <row r="133" spans="2:14" ht="15" thickBot="1" x14ac:dyDescent="0.25">
      <c r="B133" s="4" t="s">
        <v>68</v>
      </c>
      <c r="C133" s="10">
        <v>11</v>
      </c>
      <c r="D133" s="10">
        <v>5</v>
      </c>
      <c r="E133" s="10">
        <v>2</v>
      </c>
      <c r="F133" s="10">
        <v>18</v>
      </c>
      <c r="G133" s="10">
        <v>14</v>
      </c>
      <c r="H133" s="10">
        <v>7</v>
      </c>
      <c r="I133" s="10">
        <v>2</v>
      </c>
      <c r="J133" s="10">
        <v>23</v>
      </c>
      <c r="K133" s="6">
        <f t="shared" si="10"/>
        <v>0.27272727272727271</v>
      </c>
      <c r="L133" s="6">
        <f t="shared" si="11"/>
        <v>0.4</v>
      </c>
      <c r="M133" s="6">
        <f t="shared" si="12"/>
        <v>0</v>
      </c>
      <c r="N133" s="6">
        <f t="shared" si="13"/>
        <v>0.27777777777777779</v>
      </c>
    </row>
    <row r="134" spans="2:14" ht="15" thickBot="1" x14ac:dyDescent="0.25">
      <c r="B134" s="4" t="s">
        <v>36</v>
      </c>
      <c r="C134" s="6">
        <f>IF(C128=0,"-",C128/(C128+C129))</f>
        <v>0.72727272727272729</v>
      </c>
      <c r="D134" s="6">
        <f>IF(D128=0,"-",D128/(D128+D129))</f>
        <v>1</v>
      </c>
      <c r="E134" s="6">
        <f t="shared" ref="E134:J134" si="14">IF(E128=0,"-",E128/(E128+E129))</f>
        <v>1</v>
      </c>
      <c r="F134" s="6">
        <f t="shared" si="14"/>
        <v>0.83333333333333337</v>
      </c>
      <c r="G134" s="6">
        <f t="shared" si="14"/>
        <v>1</v>
      </c>
      <c r="H134" s="6">
        <f t="shared" si="14"/>
        <v>1</v>
      </c>
      <c r="I134" s="6">
        <f t="shared" si="14"/>
        <v>1</v>
      </c>
      <c r="J134" s="6">
        <f t="shared" si="14"/>
        <v>1</v>
      </c>
      <c r="K134" s="6">
        <f>IF(OR(C134="-",G134="-"),"-",(G134-C134)/C134)</f>
        <v>0.37499999999999994</v>
      </c>
      <c r="L134" s="6">
        <f t="shared" ref="L134:N135" si="15">IF(OR(D134="-",H134="-"),"-",(H134-D134)/D134)</f>
        <v>0</v>
      </c>
      <c r="M134" s="6">
        <f t="shared" si="15"/>
        <v>0</v>
      </c>
      <c r="N134" s="6">
        <f t="shared" si="15"/>
        <v>0.19999999999999996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6">IF(D131=0,"-",D131/(D130+D131))</f>
        <v>-</v>
      </c>
      <c r="E135" s="6" t="str">
        <f t="shared" si="16"/>
        <v>-</v>
      </c>
      <c r="F135" s="6" t="str">
        <f t="shared" si="16"/>
        <v>-</v>
      </c>
      <c r="G135" s="6">
        <f t="shared" si="16"/>
        <v>1</v>
      </c>
      <c r="H135" s="6" t="str">
        <f t="shared" si="16"/>
        <v>-</v>
      </c>
      <c r="I135" s="6" t="str">
        <f t="shared" si="16"/>
        <v>-</v>
      </c>
      <c r="J135" s="6">
        <f t="shared" si="16"/>
        <v>1</v>
      </c>
      <c r="K135" s="6" t="str">
        <f>IF(OR(C135="-",G135="-"),"-",(G135-C135)/C135)</f>
        <v>-</v>
      </c>
      <c r="L135" s="6" t="str">
        <f t="shared" si="15"/>
        <v>-</v>
      </c>
      <c r="M135" s="6" t="str">
        <f t="shared" si="15"/>
        <v>-</v>
      </c>
      <c r="N135" s="6" t="str">
        <f t="shared" si="15"/>
        <v>-</v>
      </c>
    </row>
    <row r="136" spans="2:14" x14ac:dyDescent="0.2">
      <c r="C136" s="13"/>
    </row>
    <row r="137" spans="2:14" x14ac:dyDescent="0.2">
      <c r="C137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44</v>
      </c>
      <c r="D143" s="10">
        <v>0</v>
      </c>
      <c r="E143" s="10">
        <v>4</v>
      </c>
      <c r="F143" s="10">
        <v>48</v>
      </c>
      <c r="G143" s="10">
        <v>27</v>
      </c>
      <c r="H143" s="10">
        <v>0</v>
      </c>
      <c r="I143" s="10">
        <v>6</v>
      </c>
      <c r="J143" s="10">
        <v>33</v>
      </c>
      <c r="K143" s="6">
        <f>IF(C143=0,"-",(G143-C143)/C143)</f>
        <v>-0.38636363636363635</v>
      </c>
      <c r="L143" s="6" t="str">
        <f t="shared" ref="L143:N147" si="17">IF(D143=0,"-",(H143-D143)/D143)</f>
        <v>-</v>
      </c>
      <c r="M143" s="6">
        <f t="shared" si="17"/>
        <v>0.5</v>
      </c>
      <c r="N143" s="6">
        <f t="shared" si="17"/>
        <v>-0.3125</v>
      </c>
    </row>
    <row r="144" spans="2:14" ht="15" thickBot="1" x14ac:dyDescent="0.25">
      <c r="B144" s="4" t="s">
        <v>72</v>
      </c>
      <c r="C144" s="10">
        <v>4</v>
      </c>
      <c r="D144" s="10">
        <v>0</v>
      </c>
      <c r="E144" s="10">
        <v>2</v>
      </c>
      <c r="F144" s="10">
        <v>6</v>
      </c>
      <c r="G144" s="10">
        <v>7</v>
      </c>
      <c r="H144" s="10">
        <v>0</v>
      </c>
      <c r="I144" s="10">
        <v>1</v>
      </c>
      <c r="J144" s="10">
        <v>8</v>
      </c>
      <c r="K144" s="6">
        <f t="shared" ref="K144:K147" si="18">IF(C144=0,"-",(G144-C144)/C144)</f>
        <v>0.75</v>
      </c>
      <c r="L144" s="6" t="str">
        <f t="shared" si="17"/>
        <v>-</v>
      </c>
      <c r="M144" s="6">
        <f t="shared" si="17"/>
        <v>-0.5</v>
      </c>
      <c r="N144" s="6">
        <f t="shared" si="17"/>
        <v>0.33333333333333331</v>
      </c>
    </row>
    <row r="145" spans="2:14" ht="15" thickBot="1" x14ac:dyDescent="0.25">
      <c r="B145" s="4" t="s">
        <v>73</v>
      </c>
      <c r="C145" s="10">
        <v>317</v>
      </c>
      <c r="D145" s="10">
        <v>0</v>
      </c>
      <c r="E145" s="10">
        <v>43</v>
      </c>
      <c r="F145" s="10">
        <v>360</v>
      </c>
      <c r="G145" s="10">
        <v>267</v>
      </c>
      <c r="H145" s="10">
        <v>0</v>
      </c>
      <c r="I145" s="10">
        <v>30</v>
      </c>
      <c r="J145" s="10">
        <v>297</v>
      </c>
      <c r="K145" s="6">
        <f t="shared" si="18"/>
        <v>-0.15772870662460567</v>
      </c>
      <c r="L145" s="6" t="str">
        <f t="shared" si="17"/>
        <v>-</v>
      </c>
      <c r="M145" s="6">
        <f t="shared" si="17"/>
        <v>-0.30232558139534882</v>
      </c>
      <c r="N145" s="6">
        <f t="shared" si="17"/>
        <v>-0.17499999999999999</v>
      </c>
    </row>
    <row r="146" spans="2:14" ht="15" thickBot="1" x14ac:dyDescent="0.25">
      <c r="B146" s="4" t="s">
        <v>74</v>
      </c>
      <c r="C146" s="10">
        <v>57</v>
      </c>
      <c r="D146" s="10">
        <v>0</v>
      </c>
      <c r="E146" s="10">
        <v>2</v>
      </c>
      <c r="F146" s="10">
        <v>59</v>
      </c>
      <c r="G146" s="10">
        <v>40</v>
      </c>
      <c r="H146" s="10">
        <v>0</v>
      </c>
      <c r="I146" s="10">
        <v>10</v>
      </c>
      <c r="J146" s="10">
        <v>50</v>
      </c>
      <c r="K146" s="6">
        <f t="shared" si="18"/>
        <v>-0.2982456140350877</v>
      </c>
      <c r="L146" s="6" t="str">
        <f t="shared" si="17"/>
        <v>-</v>
      </c>
      <c r="M146" s="6">
        <f t="shared" si="17"/>
        <v>4</v>
      </c>
      <c r="N146" s="6">
        <f t="shared" si="17"/>
        <v>-0.15254237288135594</v>
      </c>
    </row>
    <row r="147" spans="2:14" ht="15" thickBot="1" x14ac:dyDescent="0.25">
      <c r="B147" s="4" t="s">
        <v>75</v>
      </c>
      <c r="C147" s="10">
        <v>2</v>
      </c>
      <c r="D147" s="10">
        <v>0</v>
      </c>
      <c r="E147" s="10">
        <v>0</v>
      </c>
      <c r="F147" s="10">
        <v>2</v>
      </c>
      <c r="G147" s="10">
        <v>0</v>
      </c>
      <c r="H147" s="10">
        <v>0</v>
      </c>
      <c r="I147" s="10">
        <v>0</v>
      </c>
      <c r="J147" s="10">
        <v>0</v>
      </c>
      <c r="K147" s="6">
        <f t="shared" si="18"/>
        <v>-1</v>
      </c>
      <c r="L147" s="6" t="str">
        <f t="shared" si="17"/>
        <v>-</v>
      </c>
      <c r="M147" s="6" t="str">
        <f t="shared" si="17"/>
        <v>-</v>
      </c>
      <c r="N147" s="6">
        <f t="shared" si="17"/>
        <v>-1</v>
      </c>
    </row>
    <row r="148" spans="2:14" ht="15" thickBot="1" x14ac:dyDescent="0.25">
      <c r="B148" s="7" t="s">
        <v>68</v>
      </c>
      <c r="C148" s="10">
        <v>424</v>
      </c>
      <c r="D148" s="10">
        <v>0</v>
      </c>
      <c r="E148" s="10">
        <v>51</v>
      </c>
      <c r="F148" s="10">
        <v>475</v>
      </c>
      <c r="G148" s="10">
        <v>341</v>
      </c>
      <c r="H148" s="10">
        <v>0</v>
      </c>
      <c r="I148" s="10">
        <v>47</v>
      </c>
      <c r="J148" s="10">
        <v>388</v>
      </c>
      <c r="K148" s="6">
        <f t="shared" ref="K148" si="19">IF(C148=0,"-",(G148-C148)/C148)</f>
        <v>-0.19575471698113209</v>
      </c>
      <c r="L148" s="6" t="str">
        <f t="shared" ref="L148" si="20">IF(D148=0,"-",(H148-D148)/D148)</f>
        <v>-</v>
      </c>
      <c r="M148" s="6">
        <f t="shared" ref="M148" si="21">IF(E148=0,"-",(I148-E148)/E148)</f>
        <v>-7.8431372549019607E-2</v>
      </c>
      <c r="N148" s="6">
        <f t="shared" ref="N148" si="22">IF(F148=0,"-",(J148-F148)/F148)</f>
        <v>-0.1831578947368421</v>
      </c>
    </row>
    <row r="149" spans="2:14" ht="29.25" thickBot="1" x14ac:dyDescent="0.25">
      <c r="B149" s="7" t="s">
        <v>76</v>
      </c>
      <c r="C149" s="6">
        <f>IF(C143=0,"-",(C143/(C143+C145)))</f>
        <v>0.12188365650969529</v>
      </c>
      <c r="D149" s="6" t="str">
        <f t="shared" ref="D149:J149" si="23">IF(D143=0,"-",(D143/(D143+D145)))</f>
        <v>-</v>
      </c>
      <c r="E149" s="6">
        <f t="shared" si="23"/>
        <v>8.5106382978723402E-2</v>
      </c>
      <c r="F149" s="6">
        <f t="shared" si="23"/>
        <v>0.11764705882352941</v>
      </c>
      <c r="G149" s="6">
        <f t="shared" si="23"/>
        <v>9.1836734693877556E-2</v>
      </c>
      <c r="H149" s="6" t="str">
        <f t="shared" si="23"/>
        <v>-</v>
      </c>
      <c r="I149" s="6">
        <f t="shared" si="23"/>
        <v>0.16666666666666666</v>
      </c>
      <c r="J149" s="6">
        <f t="shared" si="23"/>
        <v>0.1</v>
      </c>
      <c r="K149" s="6">
        <f>IF(OR(C149="-",G149="-"),"-",(G149-C149)/C149)</f>
        <v>-0.24652133580705007</v>
      </c>
      <c r="L149" s="6" t="str">
        <f t="shared" ref="L149:N150" si="24">IF(OR(D149="-",H149="-"),"-",(H149-D149)/D149)</f>
        <v>-</v>
      </c>
      <c r="M149" s="6">
        <f t="shared" si="24"/>
        <v>0.95833333333333326</v>
      </c>
      <c r="N149" s="6">
        <f t="shared" si="24"/>
        <v>-0.14999999999999994</v>
      </c>
    </row>
    <row r="150" spans="2:14" ht="29.25" thickBot="1" x14ac:dyDescent="0.25">
      <c r="B150" s="7" t="s">
        <v>77</v>
      </c>
      <c r="C150" s="6">
        <f>IF(C144=0,"-",(C144/(C144+C146)))</f>
        <v>6.5573770491803282E-2</v>
      </c>
      <c r="D150" s="6" t="str">
        <f t="shared" ref="D150:J150" si="25">IF(D144=0,"-",(D144/(D144+D146)))</f>
        <v>-</v>
      </c>
      <c r="E150" s="6">
        <f t="shared" si="25"/>
        <v>0.5</v>
      </c>
      <c r="F150" s="6">
        <f t="shared" si="25"/>
        <v>9.2307692307692313E-2</v>
      </c>
      <c r="G150" s="6">
        <f t="shared" si="25"/>
        <v>0.14893617021276595</v>
      </c>
      <c r="H150" s="6" t="str">
        <f t="shared" si="25"/>
        <v>-</v>
      </c>
      <c r="I150" s="6">
        <f t="shared" si="25"/>
        <v>9.0909090909090912E-2</v>
      </c>
      <c r="J150" s="6">
        <f t="shared" si="25"/>
        <v>0.13793103448275862</v>
      </c>
      <c r="K150" s="6">
        <f>IF(OR(C150="-",G150="-"),"-",(G150-C150)/C150)</f>
        <v>1.2712765957446805</v>
      </c>
      <c r="L150" s="6" t="str">
        <f t="shared" si="24"/>
        <v>-</v>
      </c>
      <c r="M150" s="6">
        <f t="shared" si="24"/>
        <v>-0.81818181818181812</v>
      </c>
      <c r="N150" s="6">
        <f t="shared" si="24"/>
        <v>0.49425287356321829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2:14" ht="14.25" x14ac:dyDescent="0.2">
      <c r="B152" s="7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</row>
    <row r="153" spans="2:14" ht="14.25" x14ac:dyDescent="0.2">
      <c r="B153" s="7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361</v>
      </c>
      <c r="D157" s="19">
        <v>212</v>
      </c>
      <c r="E157" s="18">
        <f>IF(C157=0,"-",(D157-C157)/C157)</f>
        <v>-0.41274238227146814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59</v>
      </c>
      <c r="D158" s="19">
        <v>44</v>
      </c>
      <c r="E158" s="18">
        <f t="shared" ref="E158:E159" si="26">IF(C158=0,"-",(D158-C158)/C158)</f>
        <v>-0.25423728813559321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2</v>
      </c>
      <c r="D159" s="19">
        <v>0</v>
      </c>
      <c r="E159" s="18">
        <f t="shared" si="26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0.85545023696682465</v>
      </c>
      <c r="D160" s="18">
        <f>IF(D157=0,"-",D157/(D157+D158+D159))</f>
        <v>0.828125</v>
      </c>
      <c r="E160" s="18">
        <f>IF(OR(C160="-",D160="-"),"-",(D160-C160)/C160)</f>
        <v>-3.1942520775623276E-2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5" thickBot="1" x14ac:dyDescent="0.25">
      <c r="B161" s="4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18</v>
      </c>
      <c r="D166" s="5">
        <v>14</v>
      </c>
      <c r="E166" s="6">
        <f t="shared" ref="E166:E168" si="27">IF(C166=0,"-",(D166-C166)/C166)</f>
        <v>-0.22222222222222221</v>
      </c>
    </row>
    <row r="167" spans="2:14" ht="20.100000000000001" customHeight="1" thickBot="1" x14ac:dyDescent="0.25">
      <c r="B167" s="4" t="s">
        <v>41</v>
      </c>
      <c r="C167" s="5">
        <v>11</v>
      </c>
      <c r="D167" s="5">
        <v>9</v>
      </c>
      <c r="E167" s="6">
        <f t="shared" si="27"/>
        <v>-0.18181818181818182</v>
      </c>
    </row>
    <row r="168" spans="2:14" ht="20.100000000000001" customHeight="1" thickBot="1" x14ac:dyDescent="0.25">
      <c r="B168" s="4" t="s">
        <v>42</v>
      </c>
      <c r="C168" s="5">
        <v>4</v>
      </c>
      <c r="D168" s="5">
        <v>5</v>
      </c>
      <c r="E168" s="6">
        <f t="shared" si="27"/>
        <v>0.25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0.83333333333333337</v>
      </c>
      <c r="D169" s="6">
        <f>IF(D166=0,"-",(D167+D168)/D166)</f>
        <v>1</v>
      </c>
      <c r="E169" s="6">
        <f t="shared" ref="E169:E171" si="28">IF(OR(C169="-",D169="-"),"-",(D169-C169)/C169)</f>
        <v>0.19999999999999996</v>
      </c>
    </row>
    <row r="170" spans="2:14" ht="20.100000000000001" customHeight="1" thickBot="1" x14ac:dyDescent="0.25">
      <c r="B170" s="4" t="s">
        <v>39</v>
      </c>
      <c r="C170" s="6">
        <v>0.7857142857142857</v>
      </c>
      <c r="D170" s="6">
        <v>1</v>
      </c>
      <c r="E170" s="6">
        <f t="shared" si="28"/>
        <v>0.27272727272727276</v>
      </c>
    </row>
    <row r="171" spans="2:14" ht="20.100000000000001" customHeight="1" thickBot="1" x14ac:dyDescent="0.25">
      <c r="B171" s="4" t="s">
        <v>40</v>
      </c>
      <c r="C171" s="6">
        <v>1</v>
      </c>
      <c r="D171" s="6">
        <v>1</v>
      </c>
      <c r="E171" s="6">
        <f t="shared" si="28"/>
        <v>0</v>
      </c>
    </row>
    <row r="177" spans="2:10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10" ht="15" thickBot="1" x14ac:dyDescent="0.25">
      <c r="B178" s="15" t="s">
        <v>81</v>
      </c>
      <c r="C178" s="5">
        <v>17</v>
      </c>
      <c r="D178" s="5">
        <v>14</v>
      </c>
      <c r="E178" s="6">
        <f>IF(C178=0,"-",(D178-C178)/C178)</f>
        <v>-0.17647058823529413</v>
      </c>
      <c r="H178" s="13"/>
    </row>
    <row r="179" spans="2:10" ht="15" thickBot="1" x14ac:dyDescent="0.25">
      <c r="B179" s="4" t="s">
        <v>43</v>
      </c>
      <c r="C179" s="5">
        <v>12</v>
      </c>
      <c r="D179" s="5">
        <v>7</v>
      </c>
      <c r="E179" s="6">
        <f t="shared" ref="E179:E185" si="29">IF(C179=0,"-",(D179-C179)/C179)</f>
        <v>-0.41666666666666669</v>
      </c>
      <c r="H179" s="13"/>
    </row>
    <row r="180" spans="2:10" ht="15" thickBot="1" x14ac:dyDescent="0.25">
      <c r="B180" s="4" t="s">
        <v>47</v>
      </c>
      <c r="C180" s="5">
        <v>4</v>
      </c>
      <c r="D180" s="5">
        <v>6</v>
      </c>
      <c r="E180" s="6">
        <f t="shared" si="29"/>
        <v>0.5</v>
      </c>
      <c r="H180" s="13"/>
    </row>
    <row r="181" spans="2:10" ht="15" thickBot="1" x14ac:dyDescent="0.25">
      <c r="B181" s="4" t="s">
        <v>78</v>
      </c>
      <c r="C181" s="5">
        <v>1</v>
      </c>
      <c r="D181" s="5">
        <v>1</v>
      </c>
      <c r="E181" s="6">
        <f t="shared" si="29"/>
        <v>0</v>
      </c>
      <c r="H181" s="13"/>
    </row>
    <row r="182" spans="2:10" ht="15" thickBot="1" x14ac:dyDescent="0.25">
      <c r="B182" s="15" t="s">
        <v>79</v>
      </c>
      <c r="C182" s="5">
        <v>453</v>
      </c>
      <c r="D182" s="5">
        <v>425</v>
      </c>
      <c r="E182" s="6">
        <f t="shared" si="29"/>
        <v>-6.1810154525386317E-2</v>
      </c>
      <c r="H182" s="13"/>
    </row>
    <row r="183" spans="2:10" ht="15" thickBot="1" x14ac:dyDescent="0.25">
      <c r="B183" s="4" t="s">
        <v>47</v>
      </c>
      <c r="C183" s="5">
        <v>408</v>
      </c>
      <c r="D183" s="5">
        <v>380</v>
      </c>
      <c r="E183" s="6">
        <f t="shared" si="29"/>
        <v>-6.8627450980392163E-2</v>
      </c>
      <c r="H183" s="13"/>
    </row>
    <row r="184" spans="2:10" ht="15" thickBot="1" x14ac:dyDescent="0.25">
      <c r="B184" s="4" t="s">
        <v>70</v>
      </c>
      <c r="C184" s="5">
        <v>0</v>
      </c>
      <c r="D184" s="5">
        <v>0</v>
      </c>
      <c r="E184" s="6" t="str">
        <f t="shared" si="29"/>
        <v>-</v>
      </c>
      <c r="H184" s="13"/>
    </row>
    <row r="185" spans="2:10" ht="15" thickBot="1" x14ac:dyDescent="0.25">
      <c r="B185" s="4" t="s">
        <v>80</v>
      </c>
      <c r="C185" s="5">
        <v>45</v>
      </c>
      <c r="D185" s="5">
        <v>45</v>
      </c>
      <c r="E185" s="6">
        <f t="shared" si="29"/>
        <v>0</v>
      </c>
      <c r="H185" s="13"/>
    </row>
    <row r="186" spans="2:10" x14ac:dyDescent="0.2">
      <c r="B186" s="22"/>
      <c r="C186" s="22"/>
      <c r="D186" s="22"/>
      <c r="E186" s="22"/>
      <c r="F186" s="22"/>
      <c r="G186" s="22"/>
      <c r="H186" s="22"/>
      <c r="I186" s="22"/>
      <c r="J186" s="22"/>
    </row>
    <row r="187" spans="2:10" x14ac:dyDescent="0.2">
      <c r="B187" s="22"/>
      <c r="C187" s="22"/>
      <c r="D187" s="22"/>
      <c r="E187" s="22"/>
      <c r="F187" s="22"/>
      <c r="G187" s="22"/>
      <c r="H187" s="22"/>
      <c r="I187" s="22"/>
      <c r="J187" s="22"/>
    </row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12</v>
      </c>
      <c r="D197" s="5">
        <v>20</v>
      </c>
      <c r="E197" s="6">
        <f t="shared" ref="E197:E200" si="30">IF(C197=0,"-",(D197-C197)/C197)</f>
        <v>0.66666666666666663</v>
      </c>
    </row>
    <row r="198" spans="2:5" ht="15" thickBot="1" x14ac:dyDescent="0.25">
      <c r="B198" s="4" t="s">
        <v>83</v>
      </c>
      <c r="C198" s="5">
        <v>2</v>
      </c>
      <c r="D198" s="5">
        <v>0</v>
      </c>
      <c r="E198" s="6">
        <f t="shared" si="30"/>
        <v>-1</v>
      </c>
    </row>
    <row r="199" spans="2:5" ht="15" thickBot="1" x14ac:dyDescent="0.25">
      <c r="B199" s="4" t="s">
        <v>84</v>
      </c>
      <c r="C199" s="5">
        <v>14</v>
      </c>
      <c r="D199" s="5">
        <v>20</v>
      </c>
      <c r="E199" s="6">
        <f t="shared" si="30"/>
        <v>0.42857142857142855</v>
      </c>
    </row>
    <row r="200" spans="2:5" ht="15" thickBot="1" x14ac:dyDescent="0.25">
      <c r="B200" s="4" t="s">
        <v>85</v>
      </c>
      <c r="C200" s="5">
        <v>12</v>
      </c>
      <c r="D200" s="5">
        <v>17</v>
      </c>
      <c r="E200" s="6">
        <f t="shared" si="30"/>
        <v>0.41666666666666669</v>
      </c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31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12</v>
      </c>
      <c r="D208" s="5">
        <v>20</v>
      </c>
      <c r="E208" s="6">
        <f t="shared" si="31"/>
        <v>0.66666666666666663</v>
      </c>
    </row>
    <row r="209" spans="2:5" ht="20.100000000000001" customHeight="1" thickBot="1" x14ac:dyDescent="0.25">
      <c r="B209" s="17" t="s">
        <v>86</v>
      </c>
      <c r="C209" s="5">
        <v>9</v>
      </c>
      <c r="D209" s="5">
        <v>20</v>
      </c>
      <c r="E209" s="6">
        <f t="shared" si="31"/>
        <v>1.2222222222222223</v>
      </c>
    </row>
    <row r="210" spans="2:5" ht="20.100000000000001" customHeight="1" thickBot="1" x14ac:dyDescent="0.25">
      <c r="B210" s="17" t="s">
        <v>87</v>
      </c>
      <c r="C210" s="5">
        <v>3</v>
      </c>
      <c r="D210" s="5">
        <v>0</v>
      </c>
      <c r="E210" s="6">
        <f t="shared" si="31"/>
        <v>-1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2</v>
      </c>
      <c r="D212" s="5">
        <v>0</v>
      </c>
      <c r="E212" s="6">
        <f>IF(C212=0,"-",(D212-C212)/C212)</f>
        <v>-1</v>
      </c>
    </row>
    <row r="213" spans="2:5" ht="15" thickBot="1" x14ac:dyDescent="0.25">
      <c r="B213" s="17" t="s">
        <v>86</v>
      </c>
      <c r="C213" s="5">
        <v>2</v>
      </c>
      <c r="D213" s="5">
        <v>0</v>
      </c>
      <c r="E213" s="6">
        <f t="shared" ref="E213:E214" si="32">IF(C213=0,"-",(D213-C213)/C213)</f>
        <v>-1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32"/>
        <v>-</v>
      </c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25</v>
      </c>
      <c r="D221" s="5">
        <v>118</v>
      </c>
      <c r="E221" s="6">
        <f t="shared" ref="E221:E223" si="33">IF(C221=0,"-",(D221-C221)/C221)</f>
        <v>3.72</v>
      </c>
    </row>
    <row r="222" spans="2:5" ht="15" thickBot="1" x14ac:dyDescent="0.25">
      <c r="B222" s="16" t="s">
        <v>92</v>
      </c>
      <c r="C222" s="5">
        <v>18</v>
      </c>
      <c r="D222" s="5">
        <v>24</v>
      </c>
      <c r="E222" s="6">
        <f t="shared" si="33"/>
        <v>0.33333333333333331</v>
      </c>
    </row>
    <row r="223" spans="2:5" ht="15" thickBot="1" x14ac:dyDescent="0.25">
      <c r="B223" s="16" t="s">
        <v>93</v>
      </c>
      <c r="C223" s="5">
        <v>45</v>
      </c>
      <c r="D223" s="5">
        <v>155</v>
      </c>
      <c r="E223" s="6">
        <f t="shared" si="33"/>
        <v>2.4444444444444446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fitToWidth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1119</v>
      </c>
      <c r="D14" s="5">
        <v>708</v>
      </c>
      <c r="E14" s="6">
        <f>IF(C14&gt;0,(D14-C14)/C14)</f>
        <v>-0.36729222520107241</v>
      </c>
    </row>
    <row r="15" spans="1:5" ht="20.100000000000001" customHeight="1" thickBot="1" x14ac:dyDescent="0.25">
      <c r="B15" s="4" t="s">
        <v>17</v>
      </c>
      <c r="C15" s="5">
        <v>919</v>
      </c>
      <c r="D15" s="5">
        <v>599</v>
      </c>
      <c r="E15" s="6">
        <f t="shared" ref="E15:E25" si="0">IF(C15&gt;0,(D15-C15)/C15)</f>
        <v>-0.34820457018498369</v>
      </c>
    </row>
    <row r="16" spans="1:5" ht="20.100000000000001" customHeight="1" thickBot="1" x14ac:dyDescent="0.25">
      <c r="B16" s="4" t="s">
        <v>18</v>
      </c>
      <c r="C16" s="5">
        <v>541</v>
      </c>
      <c r="D16" s="5">
        <v>382</v>
      </c>
      <c r="E16" s="6">
        <f t="shared" si="0"/>
        <v>-0.29390018484288355</v>
      </c>
    </row>
    <row r="17" spans="2:5" ht="20.100000000000001" customHeight="1" thickBot="1" x14ac:dyDescent="0.25">
      <c r="B17" s="4" t="s">
        <v>19</v>
      </c>
      <c r="C17" s="5">
        <v>378</v>
      </c>
      <c r="D17" s="5">
        <v>217</v>
      </c>
      <c r="E17" s="6">
        <f t="shared" si="0"/>
        <v>-0.42592592592592593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8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7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0.41131664853101196</v>
      </c>
      <c r="D20" s="6">
        <f>D17/D15</f>
        <v>0.36227045075125208</v>
      </c>
      <c r="E20" s="6">
        <f t="shared" si="0"/>
        <v>-0.11924194645396649</v>
      </c>
    </row>
    <row r="21" spans="2:5" ht="30" customHeight="1" thickBot="1" x14ac:dyDescent="0.25">
      <c r="B21" s="4" t="s">
        <v>23</v>
      </c>
      <c r="C21" s="5">
        <v>26</v>
      </c>
      <c r="D21" s="5">
        <v>95</v>
      </c>
      <c r="E21" s="6">
        <f t="shared" si="0"/>
        <v>2.6538461538461537</v>
      </c>
    </row>
    <row r="22" spans="2:5" ht="20.100000000000001" customHeight="1" thickBot="1" x14ac:dyDescent="0.25">
      <c r="B22" s="4" t="s">
        <v>24</v>
      </c>
      <c r="C22" s="5">
        <v>16</v>
      </c>
      <c r="D22" s="5">
        <v>66</v>
      </c>
      <c r="E22" s="6">
        <f t="shared" si="0"/>
        <v>3.125</v>
      </c>
    </row>
    <row r="23" spans="2:5" ht="20.100000000000001" customHeight="1" thickBot="1" x14ac:dyDescent="0.25">
      <c r="B23" s="4" t="s">
        <v>25</v>
      </c>
      <c r="C23" s="5">
        <v>10</v>
      </c>
      <c r="D23" s="5">
        <v>29</v>
      </c>
      <c r="E23" s="6">
        <f t="shared" si="0"/>
        <v>1.9</v>
      </c>
    </row>
    <row r="24" spans="2:5" ht="20.100000000000001" customHeight="1" thickBot="1" x14ac:dyDescent="0.25">
      <c r="B24" s="4" t="s">
        <v>21</v>
      </c>
      <c r="C24" s="6">
        <f>C23/C21</f>
        <v>0.38461538461538464</v>
      </c>
      <c r="D24" s="6">
        <f t="shared" ref="D24" si="1">D23/D21</f>
        <v>0.30526315789473685</v>
      </c>
      <c r="E24" s="6">
        <f t="shared" si="0"/>
        <v>-0.20631578947368423</v>
      </c>
    </row>
    <row r="25" spans="2:5" ht="20.100000000000001" customHeight="1" thickBot="1" x14ac:dyDescent="0.25">
      <c r="B25" s="7" t="s">
        <v>26</v>
      </c>
      <c r="C25" s="6">
        <v>0.13641471260136476</v>
      </c>
      <c r="D25" s="6">
        <v>8.8914486233098458E-2</v>
      </c>
      <c r="E25" s="6">
        <f t="shared" si="0"/>
        <v>-0.34820457018498374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248</v>
      </c>
      <c r="D34" s="5">
        <v>190</v>
      </c>
      <c r="E34" s="6">
        <f>IF(C34&gt;0,(D34-C34)/C34,"-")</f>
        <v>-0.23387096774193547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219</v>
      </c>
      <c r="D36" s="5">
        <v>139</v>
      </c>
      <c r="E36" s="6">
        <f t="shared" si="2"/>
        <v>-0.36529680365296802</v>
      </c>
    </row>
    <row r="37" spans="2:5" ht="20.100000000000001" customHeight="1" thickBot="1" x14ac:dyDescent="0.25">
      <c r="B37" s="4" t="s">
        <v>30</v>
      </c>
      <c r="C37" s="5">
        <v>29</v>
      </c>
      <c r="D37" s="5">
        <v>51</v>
      </c>
      <c r="E37" s="6">
        <f t="shared" si="2"/>
        <v>0.75862068965517238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125</v>
      </c>
      <c r="D44" s="5">
        <v>119</v>
      </c>
      <c r="E44" s="6">
        <f>IF(C44&gt;0,(D44-C44)/C44,"-")</f>
        <v>-4.8000000000000001E-2</v>
      </c>
    </row>
    <row r="45" spans="2:5" ht="20.100000000000001" customHeight="1" thickBot="1" x14ac:dyDescent="0.25">
      <c r="B45" s="4" t="s">
        <v>34</v>
      </c>
      <c r="C45" s="5">
        <v>10</v>
      </c>
      <c r="D45" s="5">
        <v>7</v>
      </c>
      <c r="E45" s="6">
        <f t="shared" ref="E45:E51" si="3">IF(C45&gt;0,(D45-C45)/C45,"-")</f>
        <v>-0.3</v>
      </c>
    </row>
    <row r="46" spans="2:5" ht="20.100000000000001" customHeight="1" thickBot="1" x14ac:dyDescent="0.25">
      <c r="B46" s="4" t="s">
        <v>31</v>
      </c>
      <c r="C46" s="5">
        <v>17</v>
      </c>
      <c r="D46" s="5">
        <v>26</v>
      </c>
      <c r="E46" s="6">
        <f t="shared" si="3"/>
        <v>0.52941176470588236</v>
      </c>
    </row>
    <row r="47" spans="2:5" ht="20.100000000000001" customHeight="1" thickBot="1" x14ac:dyDescent="0.25">
      <c r="B47" s="4" t="s">
        <v>32</v>
      </c>
      <c r="C47" s="5">
        <v>291</v>
      </c>
      <c r="D47" s="5">
        <v>263</v>
      </c>
      <c r="E47" s="6">
        <f t="shared" si="3"/>
        <v>-9.6219931271477668E-2</v>
      </c>
    </row>
    <row r="48" spans="2:5" ht="20.100000000000001" customHeight="1" thickBot="1" x14ac:dyDescent="0.25">
      <c r="B48" s="4" t="s">
        <v>35</v>
      </c>
      <c r="C48" s="5">
        <v>121</v>
      </c>
      <c r="D48" s="5">
        <v>75</v>
      </c>
      <c r="E48" s="6">
        <f t="shared" si="3"/>
        <v>-0.38016528925619836</v>
      </c>
    </row>
    <row r="49" spans="2:5" ht="20.100000000000001" customHeight="1" thickBot="1" x14ac:dyDescent="0.25">
      <c r="B49" s="4" t="s">
        <v>67</v>
      </c>
      <c r="C49" s="5">
        <v>427</v>
      </c>
      <c r="D49" s="5">
        <v>139</v>
      </c>
      <c r="E49" s="6">
        <f t="shared" si="3"/>
        <v>-0.67447306791569084</v>
      </c>
    </row>
    <row r="50" spans="2:5" ht="20.100000000000001" customHeight="1" collapsed="1" thickBot="1" x14ac:dyDescent="0.25">
      <c r="B50" s="4" t="s">
        <v>36</v>
      </c>
      <c r="C50" s="6">
        <f>C44/(C44+C45)</f>
        <v>0.92592592592592593</v>
      </c>
      <c r="D50" s="6">
        <f>D44/(D44+D45)</f>
        <v>0.94444444444444442</v>
      </c>
      <c r="E50" s="6">
        <f t="shared" si="3"/>
        <v>1.9999999999999969E-2</v>
      </c>
    </row>
    <row r="51" spans="2:5" ht="20.100000000000001" customHeight="1" thickBot="1" x14ac:dyDescent="0.25">
      <c r="B51" s="4" t="s">
        <v>37</v>
      </c>
      <c r="C51" s="6">
        <f>C47/(C46+C47)</f>
        <v>0.94480519480519476</v>
      </c>
      <c r="D51" s="6">
        <f t="shared" ref="D51" si="4">D47/(D46+D47)</f>
        <v>0.91003460207612452</v>
      </c>
      <c r="E51" s="6">
        <f t="shared" si="3"/>
        <v>-3.6801864469256471E-2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141</v>
      </c>
      <c r="D58" s="5">
        <v>126</v>
      </c>
      <c r="E58" s="6">
        <f>IF(C58&gt;0,(D58-C58)/C58,"-")</f>
        <v>-0.10638297872340426</v>
      </c>
    </row>
    <row r="59" spans="2:5" ht="20.100000000000001" customHeight="1" thickBot="1" x14ac:dyDescent="0.25">
      <c r="B59" s="4" t="s">
        <v>41</v>
      </c>
      <c r="C59" s="5">
        <v>78</v>
      </c>
      <c r="D59" s="5">
        <v>81</v>
      </c>
      <c r="E59" s="6">
        <f t="shared" ref="E59:E63" si="5">IF(C59&gt;0,(D59-C59)/C59,"-")</f>
        <v>3.8461538461538464E-2</v>
      </c>
    </row>
    <row r="60" spans="2:5" ht="20.100000000000001" customHeight="1" thickBot="1" x14ac:dyDescent="0.25">
      <c r="B60" s="4" t="s">
        <v>42</v>
      </c>
      <c r="C60" s="5">
        <v>53</v>
      </c>
      <c r="D60" s="5">
        <v>38</v>
      </c>
      <c r="E60" s="6">
        <f t="shared" si="5"/>
        <v>-0.28301886792452829</v>
      </c>
    </row>
    <row r="61" spans="2:5" ht="20.100000000000001" customHeight="1" collapsed="1" thickBot="1" x14ac:dyDescent="0.25">
      <c r="B61" s="4" t="s">
        <v>98</v>
      </c>
      <c r="C61" s="6">
        <f>(C59+C60)/C58</f>
        <v>0.92907801418439717</v>
      </c>
      <c r="D61" s="6">
        <f>(D59+D60)/D58</f>
        <v>0.94444444444444442</v>
      </c>
      <c r="E61" s="6">
        <f t="shared" si="5"/>
        <v>1.6539440203562305E-2</v>
      </c>
    </row>
    <row r="62" spans="2:5" ht="20.100000000000001" customHeight="1" thickBot="1" x14ac:dyDescent="0.25">
      <c r="B62" s="4" t="s">
        <v>39</v>
      </c>
      <c r="C62" s="6">
        <v>0.95121951219512191</v>
      </c>
      <c r="D62" s="6">
        <v>0.94186046511627908</v>
      </c>
      <c r="E62" s="6">
        <f t="shared" si="5"/>
        <v>-9.8389982110911808E-3</v>
      </c>
    </row>
    <row r="63" spans="2:5" ht="20.100000000000001" customHeight="1" thickBot="1" x14ac:dyDescent="0.25">
      <c r="B63" s="4" t="s">
        <v>40</v>
      </c>
      <c r="C63" s="6">
        <v>0.89830508474576276</v>
      </c>
      <c r="D63" s="6">
        <v>0.95</v>
      </c>
      <c r="E63" s="6">
        <f t="shared" si="5"/>
        <v>5.7547169811320645E-2</v>
      </c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659</v>
      </c>
      <c r="D70" s="5">
        <v>715</v>
      </c>
      <c r="E70" s="6">
        <f>IF(C70&gt;0,(D70-C70)/C70,"-")</f>
        <v>8.4977238239757211E-2</v>
      </c>
    </row>
    <row r="71" spans="2:10" ht="20.100000000000001" customHeight="1" thickBot="1" x14ac:dyDescent="0.25">
      <c r="B71" s="4" t="s">
        <v>45</v>
      </c>
      <c r="C71" s="5">
        <v>227</v>
      </c>
      <c r="D71" s="5">
        <v>237</v>
      </c>
      <c r="E71" s="6">
        <f t="shared" ref="E71:E77" si="6">IF(C71&gt;0,(D71-C71)/C71,"-")</f>
        <v>4.405286343612335E-2</v>
      </c>
    </row>
    <row r="72" spans="2:10" ht="20.100000000000001" customHeight="1" thickBot="1" x14ac:dyDescent="0.25">
      <c r="B72" s="4" t="s">
        <v>43</v>
      </c>
      <c r="C72" s="5">
        <v>0</v>
      </c>
      <c r="D72" s="5">
        <v>1</v>
      </c>
      <c r="E72" s="6" t="str">
        <f t="shared" si="6"/>
        <v>-</v>
      </c>
    </row>
    <row r="73" spans="2:10" ht="20.100000000000001" customHeight="1" thickBot="1" x14ac:dyDescent="0.25">
      <c r="B73" s="4" t="s">
        <v>46</v>
      </c>
      <c r="C73" s="5">
        <v>213</v>
      </c>
      <c r="D73" s="5">
        <v>346</v>
      </c>
      <c r="E73" s="6">
        <f t="shared" si="6"/>
        <v>0.62441314553990612</v>
      </c>
    </row>
    <row r="74" spans="2:10" ht="20.100000000000001" customHeight="1" thickBot="1" x14ac:dyDescent="0.25">
      <c r="B74" s="4" t="s">
        <v>47</v>
      </c>
      <c r="C74" s="5">
        <v>176</v>
      </c>
      <c r="D74" s="5">
        <v>96</v>
      </c>
      <c r="E74" s="6">
        <f t="shared" si="6"/>
        <v>-0.45454545454545453</v>
      </c>
    </row>
    <row r="75" spans="2:10" ht="20.100000000000001" customHeight="1" thickBot="1" x14ac:dyDescent="0.25">
      <c r="B75" s="4" t="s">
        <v>48</v>
      </c>
      <c r="C75" s="5">
        <v>43</v>
      </c>
      <c r="D75" s="5">
        <v>34</v>
      </c>
      <c r="E75" s="6">
        <f t="shared" si="6"/>
        <v>-0.20930232558139536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1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94</v>
      </c>
      <c r="D90" s="5">
        <v>73</v>
      </c>
      <c r="E90" s="6">
        <f>IF(C90&gt;0,(D90-C90)/C90,"-")</f>
        <v>-0.22340425531914893</v>
      </c>
    </row>
    <row r="91" spans="2:5" ht="29.25" thickBot="1" x14ac:dyDescent="0.25">
      <c r="B91" s="4" t="s">
        <v>52</v>
      </c>
      <c r="C91" s="5">
        <v>63</v>
      </c>
      <c r="D91" s="5">
        <v>50</v>
      </c>
      <c r="E91" s="6">
        <f t="shared" ref="E91:E93" si="7">IF(C91&gt;0,(D91-C91)/C91,"-")</f>
        <v>-0.20634920634920634</v>
      </c>
    </row>
    <row r="92" spans="2:5" ht="29.25" customHeight="1" thickBot="1" x14ac:dyDescent="0.25">
      <c r="B92" s="4" t="s">
        <v>53</v>
      </c>
      <c r="C92" s="5">
        <v>57</v>
      </c>
      <c r="D92" s="5">
        <v>42</v>
      </c>
      <c r="E92" s="6">
        <f t="shared" si="7"/>
        <v>-0.26315789473684209</v>
      </c>
    </row>
    <row r="93" spans="2:5" ht="29.25" customHeight="1" thickBot="1" x14ac:dyDescent="0.25">
      <c r="B93" s="4" t="s">
        <v>54</v>
      </c>
      <c r="C93" s="6">
        <f>(C90+C91)/(C90+C91+C92)</f>
        <v>0.73364485981308414</v>
      </c>
      <c r="D93" s="6">
        <f>(D90+D91)/(D90+D91+D92)</f>
        <v>0.74545454545454548</v>
      </c>
      <c r="E93" s="6">
        <f t="shared" si="7"/>
        <v>1.6097278517660685E-2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214</v>
      </c>
      <c r="D100" s="5">
        <v>165</v>
      </c>
      <c r="E100" s="6">
        <f>IF(C100&gt;0,(D100-C100)/C100,"-")</f>
        <v>-0.22897196261682243</v>
      </c>
    </row>
    <row r="101" spans="2:5" ht="20.100000000000001" customHeight="1" thickBot="1" x14ac:dyDescent="0.25">
      <c r="B101" s="4" t="s">
        <v>41</v>
      </c>
      <c r="C101" s="5">
        <v>105</v>
      </c>
      <c r="D101" s="5">
        <v>78</v>
      </c>
      <c r="E101" s="6">
        <f t="shared" ref="E101:E105" si="8">IF(C101&gt;0,(D101-C101)/C101,"-")</f>
        <v>-0.25714285714285712</v>
      </c>
    </row>
    <row r="102" spans="2:5" ht="20.100000000000001" customHeight="1" thickBot="1" x14ac:dyDescent="0.25">
      <c r="B102" s="4" t="s">
        <v>42</v>
      </c>
      <c r="C102" s="5">
        <v>52</v>
      </c>
      <c r="D102" s="5">
        <v>45</v>
      </c>
      <c r="E102" s="6">
        <f t="shared" si="8"/>
        <v>-0.13461538461538461</v>
      </c>
    </row>
    <row r="103" spans="2:5" ht="20.100000000000001" customHeight="1" thickBot="1" x14ac:dyDescent="0.25">
      <c r="B103" s="4" t="s">
        <v>98</v>
      </c>
      <c r="C103" s="6">
        <f>(C101+C102)/C100</f>
        <v>0.73364485981308414</v>
      </c>
      <c r="D103" s="6">
        <f>(D101+D102)/D100</f>
        <v>0.74545454545454548</v>
      </c>
      <c r="E103" s="6">
        <f t="shared" si="8"/>
        <v>1.6097278517660685E-2</v>
      </c>
    </row>
    <row r="104" spans="2:5" ht="20.100000000000001" customHeight="1" thickBot="1" x14ac:dyDescent="0.25">
      <c r="B104" s="4" t="s">
        <v>39</v>
      </c>
      <c r="C104" s="6">
        <v>0.74468085106382975</v>
      </c>
      <c r="D104" s="6">
        <v>0.7722772277227723</v>
      </c>
      <c r="E104" s="6">
        <f t="shared" si="8"/>
        <v>3.7057991513437132E-2</v>
      </c>
    </row>
    <row r="105" spans="2:5" ht="20.100000000000001" customHeight="1" thickBot="1" x14ac:dyDescent="0.25">
      <c r="B105" s="4" t="s">
        <v>40</v>
      </c>
      <c r="C105" s="6">
        <v>0.71232876712328763</v>
      </c>
      <c r="D105" s="6">
        <v>0.703125</v>
      </c>
      <c r="E105" s="6">
        <f t="shared" si="8"/>
        <v>-1.2920673076923022E-2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176</v>
      </c>
      <c r="D112" s="5">
        <v>141</v>
      </c>
      <c r="E112" s="6">
        <f>IF(C112&gt;0,(D112-C112)/C112,"-")</f>
        <v>-0.19886363636363635</v>
      </c>
    </row>
    <row r="113" spans="2:14" ht="15" thickBot="1" x14ac:dyDescent="0.25">
      <c r="B113" s="4" t="s">
        <v>56</v>
      </c>
      <c r="C113" s="5">
        <v>88</v>
      </c>
      <c r="D113" s="5">
        <v>84</v>
      </c>
      <c r="E113" s="6">
        <f t="shared" ref="E113:E114" si="9">IF(C113&gt;0,(D113-C113)/C113,"-")</f>
        <v>-4.5454545454545456E-2</v>
      </c>
    </row>
    <row r="114" spans="2:14" ht="15" thickBot="1" x14ac:dyDescent="0.25">
      <c r="B114" s="4" t="s">
        <v>57</v>
      </c>
      <c r="C114" s="5">
        <v>88</v>
      </c>
      <c r="D114" s="5">
        <v>57</v>
      </c>
      <c r="E114" s="6">
        <f t="shared" si="9"/>
        <v>-0.35227272727272729</v>
      </c>
    </row>
    <row r="115" spans="2:14" x14ac:dyDescent="0.2"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2:14" x14ac:dyDescent="0.2">
      <c r="B116" s="22"/>
      <c r="C116" s="22"/>
      <c r="D116" s="22"/>
      <c r="E116" s="22"/>
      <c r="F116" s="22"/>
      <c r="G116" s="22"/>
      <c r="H116" s="22"/>
      <c r="I116" s="22"/>
      <c r="J116" s="22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0</v>
      </c>
      <c r="E128" s="10">
        <v>0</v>
      </c>
      <c r="F128" s="10">
        <v>1</v>
      </c>
      <c r="G128" s="10">
        <v>1</v>
      </c>
      <c r="H128" s="10">
        <v>0</v>
      </c>
      <c r="I128" s="10">
        <v>0</v>
      </c>
      <c r="J128" s="10">
        <v>1</v>
      </c>
      <c r="K128" s="6">
        <f>IF(C128=0,"-",(G128-C128)/C128)</f>
        <v>0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0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0</v>
      </c>
      <c r="E133" s="10">
        <v>0</v>
      </c>
      <c r="F133" s="10">
        <v>1</v>
      </c>
      <c r="G133" s="10">
        <v>1</v>
      </c>
      <c r="H133" s="10">
        <v>0</v>
      </c>
      <c r="I133" s="10">
        <v>0</v>
      </c>
      <c r="J133" s="10">
        <v>1</v>
      </c>
      <c r="K133" s="6">
        <f t="shared" si="11"/>
        <v>0</v>
      </c>
      <c r="L133" s="6" t="str">
        <f t="shared" si="10"/>
        <v>-</v>
      </c>
      <c r="M133" s="6" t="str">
        <f t="shared" si="10"/>
        <v>-</v>
      </c>
      <c r="N133" s="6">
        <f t="shared" si="10"/>
        <v>0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>
        <f>IF(OR(C134="-",G134="-"),"-",(G134-C134)/C134)</f>
        <v>0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5</v>
      </c>
      <c r="D143" s="10">
        <v>0</v>
      </c>
      <c r="E143" s="10">
        <v>2</v>
      </c>
      <c r="F143" s="10">
        <v>7</v>
      </c>
      <c r="G143" s="10">
        <v>8</v>
      </c>
      <c r="H143" s="10">
        <v>0</v>
      </c>
      <c r="I143" s="10">
        <v>1</v>
      </c>
      <c r="J143" s="10">
        <v>9</v>
      </c>
      <c r="K143" s="6">
        <f>IF(C143=0,"-",(G143-C143)/C143)</f>
        <v>0.6</v>
      </c>
      <c r="L143" s="6" t="str">
        <f t="shared" ref="L143:N147" si="15">IF(D143=0,"-",(H143-D143)/D143)</f>
        <v>-</v>
      </c>
      <c r="M143" s="6">
        <f t="shared" si="15"/>
        <v>-0.5</v>
      </c>
      <c r="N143" s="6">
        <f t="shared" si="15"/>
        <v>0.2857142857142857</v>
      </c>
    </row>
    <row r="144" spans="2:14" ht="15" thickBot="1" x14ac:dyDescent="0.25">
      <c r="B144" s="4" t="s">
        <v>72</v>
      </c>
      <c r="C144" s="10">
        <v>3</v>
      </c>
      <c r="D144" s="10">
        <v>0</v>
      </c>
      <c r="E144" s="10">
        <v>0</v>
      </c>
      <c r="F144" s="10">
        <v>3</v>
      </c>
      <c r="G144" s="10">
        <v>0</v>
      </c>
      <c r="H144" s="10">
        <v>0</v>
      </c>
      <c r="I144" s="10">
        <v>0</v>
      </c>
      <c r="J144" s="10">
        <v>0</v>
      </c>
      <c r="K144" s="6">
        <f t="shared" ref="K144:K147" si="16">IF(C144=0,"-",(G144-C144)/C144)</f>
        <v>-1</v>
      </c>
      <c r="L144" s="6" t="str">
        <f t="shared" si="15"/>
        <v>-</v>
      </c>
      <c r="M144" s="6" t="str">
        <f t="shared" si="15"/>
        <v>-</v>
      </c>
      <c r="N144" s="6">
        <f t="shared" si="15"/>
        <v>-1</v>
      </c>
    </row>
    <row r="145" spans="2:14" ht="15" thickBot="1" x14ac:dyDescent="0.25">
      <c r="B145" s="4" t="s">
        <v>73</v>
      </c>
      <c r="C145" s="10">
        <v>25</v>
      </c>
      <c r="D145" s="10">
        <v>0</v>
      </c>
      <c r="E145" s="10">
        <v>8</v>
      </c>
      <c r="F145" s="10">
        <v>33</v>
      </c>
      <c r="G145" s="10">
        <v>25</v>
      </c>
      <c r="H145" s="10">
        <v>0</v>
      </c>
      <c r="I145" s="10">
        <v>2</v>
      </c>
      <c r="J145" s="10">
        <v>27</v>
      </c>
      <c r="K145" s="6">
        <f t="shared" si="16"/>
        <v>0</v>
      </c>
      <c r="L145" s="6" t="str">
        <f t="shared" si="15"/>
        <v>-</v>
      </c>
      <c r="M145" s="6">
        <f t="shared" si="15"/>
        <v>-0.75</v>
      </c>
      <c r="N145" s="6">
        <f t="shared" si="15"/>
        <v>-0.18181818181818182</v>
      </c>
    </row>
    <row r="146" spans="2:14" ht="15" thickBot="1" x14ac:dyDescent="0.25">
      <c r="B146" s="4" t="s">
        <v>74</v>
      </c>
      <c r="C146" s="10">
        <v>8</v>
      </c>
      <c r="D146" s="10">
        <v>0</v>
      </c>
      <c r="E146" s="10">
        <v>7</v>
      </c>
      <c r="F146" s="10">
        <v>15</v>
      </c>
      <c r="G146" s="10">
        <v>11</v>
      </c>
      <c r="H146" s="10">
        <v>0</v>
      </c>
      <c r="I146" s="10">
        <v>1</v>
      </c>
      <c r="J146" s="10">
        <v>12</v>
      </c>
      <c r="K146" s="6">
        <f t="shared" si="16"/>
        <v>0.375</v>
      </c>
      <c r="L146" s="6" t="str">
        <f t="shared" si="15"/>
        <v>-</v>
      </c>
      <c r="M146" s="6">
        <f t="shared" si="15"/>
        <v>-0.8571428571428571</v>
      </c>
      <c r="N146" s="6">
        <f t="shared" si="15"/>
        <v>-0.2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9</v>
      </c>
      <c r="H147" s="10">
        <v>0</v>
      </c>
      <c r="I147" s="10">
        <v>0</v>
      </c>
      <c r="J147" s="10">
        <v>9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41</v>
      </c>
      <c r="D148" s="10">
        <v>0</v>
      </c>
      <c r="E148" s="10">
        <v>17</v>
      </c>
      <c r="F148" s="10">
        <v>58</v>
      </c>
      <c r="G148" s="10">
        <v>53</v>
      </c>
      <c r="H148" s="10">
        <v>0</v>
      </c>
      <c r="I148" s="10">
        <v>4</v>
      </c>
      <c r="J148" s="10">
        <v>57</v>
      </c>
      <c r="K148" s="6">
        <f t="shared" ref="K148" si="17">IF(C148=0,"-",(G148-C148)/C148)</f>
        <v>0.29268292682926828</v>
      </c>
      <c r="L148" s="6" t="str">
        <f t="shared" ref="L148" si="18">IF(D148=0,"-",(H148-D148)/D148)</f>
        <v>-</v>
      </c>
      <c r="M148" s="6">
        <f t="shared" ref="M148" si="19">IF(E148=0,"-",(I148-E148)/E148)</f>
        <v>-0.76470588235294112</v>
      </c>
      <c r="N148" s="6">
        <f t="shared" ref="N148" si="20">IF(F148=0,"-",(J148-F148)/F148)</f>
        <v>-1.7241379310344827E-2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0.16666666666666666</v>
      </c>
      <c r="D149" s="6" t="str">
        <f t="shared" si="21"/>
        <v>-</v>
      </c>
      <c r="E149" s="6">
        <f t="shared" si="21"/>
        <v>0.2</v>
      </c>
      <c r="F149" s="6">
        <f t="shared" si="21"/>
        <v>0.17499999999999999</v>
      </c>
      <c r="G149" s="6">
        <f t="shared" si="21"/>
        <v>0.24242424242424243</v>
      </c>
      <c r="H149" s="6" t="str">
        <f t="shared" si="21"/>
        <v>-</v>
      </c>
      <c r="I149" s="6">
        <f t="shared" si="21"/>
        <v>0.33333333333333331</v>
      </c>
      <c r="J149" s="6">
        <f t="shared" si="21"/>
        <v>0.25</v>
      </c>
      <c r="K149" s="6">
        <f>IF(OR(C149="-",G149="-"),"-",(G149-C149)/C149)</f>
        <v>0.45454545454545464</v>
      </c>
      <c r="L149" s="6" t="str">
        <f t="shared" ref="L149:N150" si="22">IF(OR(D149="-",H149="-"),"-",(H149-D149)/D149)</f>
        <v>-</v>
      </c>
      <c r="M149" s="6">
        <f t="shared" si="22"/>
        <v>0.66666666666666652</v>
      </c>
      <c r="N149" s="6">
        <f t="shared" si="22"/>
        <v>0.42857142857142866</v>
      </c>
    </row>
    <row r="150" spans="2:14" ht="29.25" thickBot="1" x14ac:dyDescent="0.25">
      <c r="B150" s="7" t="s">
        <v>77</v>
      </c>
      <c r="C150" s="6">
        <f t="shared" si="21"/>
        <v>0.27272727272727271</v>
      </c>
      <c r="D150" s="6" t="str">
        <f t="shared" si="21"/>
        <v>-</v>
      </c>
      <c r="E150" s="6" t="str">
        <f t="shared" si="21"/>
        <v>-</v>
      </c>
      <c r="F150" s="6">
        <f t="shared" si="21"/>
        <v>0.16666666666666666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3" spans="2:14" ht="14.25" x14ac:dyDescent="0.2">
      <c r="B153" s="7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33</v>
      </c>
      <c r="D157" s="19">
        <v>43</v>
      </c>
      <c r="E157" s="18">
        <f>IF(C157=0,"-",(D157-C157)/C157)</f>
        <v>0.30303030303030304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4</v>
      </c>
      <c r="D158" s="19">
        <v>1</v>
      </c>
      <c r="E158" s="18">
        <f t="shared" ref="E158:E159" si="23">IF(C158=0,"-",(D158-C158)/C158)</f>
        <v>-0.75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4</v>
      </c>
      <c r="D159" s="19">
        <v>0</v>
      </c>
      <c r="E159" s="18">
        <f t="shared" si="23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0.80487804878048785</v>
      </c>
      <c r="D160" s="18">
        <f>IF(D157=0,"-",D157/(D157+D158+D159))</f>
        <v>0.97727272727272729</v>
      </c>
      <c r="E160" s="18">
        <f>IF(OR(C160="-",D160="-"),"-",(D160-C160)/C160)</f>
        <v>0.2141873278236914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</v>
      </c>
      <c r="D166" s="5">
        <v>1</v>
      </c>
      <c r="E166" s="6">
        <f t="shared" ref="E166:E168" si="24">IF(C166=0,"-",(D166-C166)/C166)</f>
        <v>0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0</v>
      </c>
      <c r="E167" s="6">
        <f t="shared" si="24"/>
        <v>-1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1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>
        <v>1</v>
      </c>
      <c r="D170" s="6" t="s">
        <v>104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104</v>
      </c>
      <c r="D171" s="6">
        <v>1</v>
      </c>
      <c r="E171" s="6" t="str">
        <f t="shared" si="25"/>
        <v>-</v>
      </c>
    </row>
    <row r="177" spans="2:10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10" ht="15" thickBot="1" x14ac:dyDescent="0.25">
      <c r="B178" s="15" t="s">
        <v>81</v>
      </c>
      <c r="C178" s="5">
        <v>0</v>
      </c>
      <c r="D178" s="5">
        <v>0</v>
      </c>
      <c r="E178" s="6" t="str">
        <f>IF(C178=0,"-",(D178-C178)/C178)</f>
        <v>-</v>
      </c>
      <c r="H178" s="13"/>
    </row>
    <row r="179" spans="2:10" ht="15" thickBot="1" x14ac:dyDescent="0.25">
      <c r="B179" s="4" t="s">
        <v>43</v>
      </c>
      <c r="C179" s="5">
        <v>0</v>
      </c>
      <c r="D179" s="5">
        <v>0</v>
      </c>
      <c r="E179" s="6" t="str">
        <f t="shared" ref="E179:E185" si="26">IF(C179=0,"-",(D179-C179)/C179)</f>
        <v>-</v>
      </c>
      <c r="H179" s="13"/>
    </row>
    <row r="180" spans="2:10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10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10" ht="15" thickBot="1" x14ac:dyDescent="0.25">
      <c r="B182" s="15" t="s">
        <v>79</v>
      </c>
      <c r="C182" s="5">
        <v>62</v>
      </c>
      <c r="D182" s="5">
        <v>52</v>
      </c>
      <c r="E182" s="6">
        <f t="shared" si="26"/>
        <v>-0.16129032258064516</v>
      </c>
      <c r="H182" s="13"/>
    </row>
    <row r="183" spans="2:10" ht="15" thickBot="1" x14ac:dyDescent="0.25">
      <c r="B183" s="4" t="s">
        <v>47</v>
      </c>
      <c r="C183" s="5">
        <v>47</v>
      </c>
      <c r="D183" s="5">
        <v>48</v>
      </c>
      <c r="E183" s="6">
        <f t="shared" si="26"/>
        <v>2.1276595744680851E-2</v>
      </c>
      <c r="H183" s="13"/>
    </row>
    <row r="184" spans="2:10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10" ht="15" thickBot="1" x14ac:dyDescent="0.25">
      <c r="B185" s="4" t="s">
        <v>80</v>
      </c>
      <c r="C185" s="5">
        <v>15</v>
      </c>
      <c r="D185" s="5">
        <v>4</v>
      </c>
      <c r="E185" s="6">
        <f t="shared" si="26"/>
        <v>-0.73333333333333328</v>
      </c>
      <c r="H185" s="13"/>
    </row>
    <row r="186" spans="2:10" x14ac:dyDescent="0.2">
      <c r="B186" s="22"/>
      <c r="C186" s="22"/>
      <c r="D186" s="22"/>
      <c r="E186" s="22"/>
      <c r="F186" s="22"/>
      <c r="G186" s="22"/>
      <c r="H186" s="22"/>
      <c r="I186" s="22"/>
      <c r="J186" s="22"/>
    </row>
    <row r="187" spans="2:10" x14ac:dyDescent="0.2">
      <c r="B187" s="22"/>
      <c r="C187" s="22"/>
      <c r="D187" s="22"/>
      <c r="E187" s="22"/>
      <c r="F187" s="22"/>
      <c r="G187" s="22"/>
      <c r="H187" s="22"/>
      <c r="I187" s="22"/>
      <c r="J187" s="22"/>
    </row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1</v>
      </c>
      <c r="D197" s="5">
        <v>1</v>
      </c>
      <c r="E197" s="6">
        <f t="shared" ref="E197:E200" si="27">IF(C197=0,"-",(D197-C197)/C197)</f>
        <v>0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</v>
      </c>
      <c r="D199" s="5">
        <v>1</v>
      </c>
      <c r="E199" s="6">
        <f t="shared" si="27"/>
        <v>0</v>
      </c>
    </row>
    <row r="200" spans="2:5" ht="15" thickBot="1" x14ac:dyDescent="0.25">
      <c r="B200" s="4" t="s">
        <v>85</v>
      </c>
      <c r="C200" s="5">
        <v>1</v>
      </c>
      <c r="D200" s="5">
        <v>1</v>
      </c>
      <c r="E200" s="6">
        <f t="shared" si="27"/>
        <v>0</v>
      </c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</v>
      </c>
      <c r="D208" s="5">
        <v>1</v>
      </c>
      <c r="E208" s="6">
        <f t="shared" si="28"/>
        <v>0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0</v>
      </c>
      <c r="E209" s="6">
        <f t="shared" si="28"/>
        <v>-1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1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7</v>
      </c>
      <c r="D221" s="5">
        <v>3</v>
      </c>
      <c r="E221" s="6">
        <f t="shared" ref="E221:E223" si="30">IF(C221=0,"-",(D221-C221)/C221)</f>
        <v>-0.5714285714285714</v>
      </c>
    </row>
    <row r="222" spans="2:5" ht="15" thickBot="1" x14ac:dyDescent="0.25">
      <c r="B222" s="16" t="s">
        <v>92</v>
      </c>
      <c r="C222" s="5">
        <v>3</v>
      </c>
      <c r="D222" s="5">
        <v>8</v>
      </c>
      <c r="E222" s="6">
        <f t="shared" si="30"/>
        <v>1.6666666666666667</v>
      </c>
    </row>
    <row r="223" spans="2:5" ht="15" thickBot="1" x14ac:dyDescent="0.25">
      <c r="B223" s="16" t="s">
        <v>93</v>
      </c>
      <c r="C223" s="5">
        <v>8</v>
      </c>
      <c r="D223" s="5">
        <v>9</v>
      </c>
      <c r="E223" s="6">
        <f t="shared" si="30"/>
        <v>0.125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742</v>
      </c>
      <c r="D14" s="5">
        <v>665</v>
      </c>
      <c r="E14" s="6">
        <f>IF(C14&gt;0,(D14-C14)/C14)</f>
        <v>-0.10377358490566038</v>
      </c>
    </row>
    <row r="15" spans="1:5" ht="20.100000000000001" customHeight="1" thickBot="1" x14ac:dyDescent="0.25">
      <c r="B15" s="4" t="s">
        <v>17</v>
      </c>
      <c r="C15" s="5">
        <v>655</v>
      </c>
      <c r="D15" s="5">
        <v>621</v>
      </c>
      <c r="E15" s="6">
        <f t="shared" ref="E15:E25" si="0">IF(C15&gt;0,(D15-C15)/C15)</f>
        <v>-5.1908396946564885E-2</v>
      </c>
    </row>
    <row r="16" spans="1:5" ht="20.100000000000001" customHeight="1" thickBot="1" x14ac:dyDescent="0.25">
      <c r="B16" s="4" t="s">
        <v>18</v>
      </c>
      <c r="C16" s="5">
        <v>507</v>
      </c>
      <c r="D16" s="5">
        <v>458</v>
      </c>
      <c r="E16" s="6">
        <f t="shared" si="0"/>
        <v>-9.6646942800788949E-2</v>
      </c>
    </row>
    <row r="17" spans="2:5" ht="20.100000000000001" customHeight="1" thickBot="1" x14ac:dyDescent="0.25">
      <c r="B17" s="4" t="s">
        <v>19</v>
      </c>
      <c r="C17" s="5">
        <v>148</v>
      </c>
      <c r="D17" s="5">
        <v>163</v>
      </c>
      <c r="E17" s="6">
        <f t="shared" si="0"/>
        <v>0.10135135135135136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0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0.22595419847328244</v>
      </c>
      <c r="D20" s="6">
        <f>D17/D15</f>
        <v>0.26247987117552335</v>
      </c>
      <c r="E20" s="6">
        <f t="shared" si="0"/>
        <v>0.16165078121599863</v>
      </c>
    </row>
    <row r="21" spans="2:5" ht="30" customHeight="1" thickBot="1" x14ac:dyDescent="0.25">
      <c r="B21" s="4" t="s">
        <v>23</v>
      </c>
      <c r="C21" s="5">
        <v>134</v>
      </c>
      <c r="D21" s="5">
        <v>115</v>
      </c>
      <c r="E21" s="6">
        <f t="shared" si="0"/>
        <v>-0.1417910447761194</v>
      </c>
    </row>
    <row r="22" spans="2:5" ht="20.100000000000001" customHeight="1" thickBot="1" x14ac:dyDescent="0.25">
      <c r="B22" s="4" t="s">
        <v>24</v>
      </c>
      <c r="C22" s="5">
        <v>104</v>
      </c>
      <c r="D22" s="5">
        <v>87</v>
      </c>
      <c r="E22" s="6">
        <f t="shared" si="0"/>
        <v>-0.16346153846153846</v>
      </c>
    </row>
    <row r="23" spans="2:5" ht="20.100000000000001" customHeight="1" thickBot="1" x14ac:dyDescent="0.25">
      <c r="B23" s="4" t="s">
        <v>25</v>
      </c>
      <c r="C23" s="5">
        <v>30</v>
      </c>
      <c r="D23" s="5">
        <v>28</v>
      </c>
      <c r="E23" s="6">
        <f t="shared" si="0"/>
        <v>-6.6666666666666666E-2</v>
      </c>
    </row>
    <row r="24" spans="2:5" ht="20.100000000000001" customHeight="1" thickBot="1" x14ac:dyDescent="0.25">
      <c r="B24" s="4" t="s">
        <v>21</v>
      </c>
      <c r="C24" s="6">
        <f>C23/C21</f>
        <v>0.22388059701492538</v>
      </c>
      <c r="D24" s="6">
        <f t="shared" ref="D24" si="1">D23/D21</f>
        <v>0.24347826086956523</v>
      </c>
      <c r="E24" s="6">
        <f t="shared" si="0"/>
        <v>8.7536231884057972E-2</v>
      </c>
    </row>
    <row r="25" spans="2:5" ht="20.100000000000001" customHeight="1" thickBot="1" x14ac:dyDescent="0.25">
      <c r="B25" s="7" t="s">
        <v>26</v>
      </c>
      <c r="C25" s="6">
        <v>0.12316220368207981</v>
      </c>
      <c r="D25" s="6">
        <v>0.11676905112453673</v>
      </c>
      <c r="E25" s="6">
        <f t="shared" si="0"/>
        <v>-5.190839694656494E-2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215</v>
      </c>
      <c r="D34" s="5">
        <v>196</v>
      </c>
      <c r="E34" s="6">
        <f>IF(C34&gt;0,(D34-C34)/C34,"-")</f>
        <v>-8.8372093023255813E-2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149</v>
      </c>
      <c r="D36" s="5">
        <v>171</v>
      </c>
      <c r="E36" s="6">
        <f t="shared" si="2"/>
        <v>0.1476510067114094</v>
      </c>
    </row>
    <row r="37" spans="2:5" ht="20.100000000000001" customHeight="1" thickBot="1" x14ac:dyDescent="0.25">
      <c r="B37" s="4" t="s">
        <v>30</v>
      </c>
      <c r="C37" s="5">
        <v>66</v>
      </c>
      <c r="D37" s="5">
        <v>25</v>
      </c>
      <c r="E37" s="6">
        <f t="shared" si="2"/>
        <v>-0.62121212121212122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93</v>
      </c>
      <c r="D44" s="5">
        <v>98</v>
      </c>
      <c r="E44" s="6">
        <f>IF(C44&gt;0,(D44-C44)/C44,"-")</f>
        <v>5.3763440860215055E-2</v>
      </c>
    </row>
    <row r="45" spans="2:5" ht="20.100000000000001" customHeight="1" thickBot="1" x14ac:dyDescent="0.25">
      <c r="B45" s="4" t="s">
        <v>34</v>
      </c>
      <c r="C45" s="5">
        <v>11</v>
      </c>
      <c r="D45" s="5">
        <v>13</v>
      </c>
      <c r="E45" s="6">
        <f t="shared" ref="E45:E51" si="3">IF(C45&gt;0,(D45-C45)/C45,"-")</f>
        <v>0.18181818181818182</v>
      </c>
    </row>
    <row r="46" spans="2:5" ht="20.100000000000001" customHeight="1" thickBot="1" x14ac:dyDescent="0.25">
      <c r="B46" s="4" t="s">
        <v>31</v>
      </c>
      <c r="C46" s="5">
        <v>10</v>
      </c>
      <c r="D46" s="5">
        <v>3</v>
      </c>
      <c r="E46" s="6">
        <f t="shared" si="3"/>
        <v>-0.7</v>
      </c>
    </row>
    <row r="47" spans="2:5" ht="20.100000000000001" customHeight="1" thickBot="1" x14ac:dyDescent="0.25">
      <c r="B47" s="4" t="s">
        <v>32</v>
      </c>
      <c r="C47" s="5">
        <v>219</v>
      </c>
      <c r="D47" s="5">
        <v>199</v>
      </c>
      <c r="E47" s="6">
        <f t="shared" si="3"/>
        <v>-9.1324200913242004E-2</v>
      </c>
    </row>
    <row r="48" spans="2:5" ht="20.100000000000001" customHeight="1" thickBot="1" x14ac:dyDescent="0.25">
      <c r="B48" s="4" t="s">
        <v>35</v>
      </c>
      <c r="C48" s="5">
        <v>187</v>
      </c>
      <c r="D48" s="5">
        <v>115</v>
      </c>
      <c r="E48" s="6">
        <f t="shared" si="3"/>
        <v>-0.38502673796791442</v>
      </c>
    </row>
    <row r="49" spans="2:5" ht="20.100000000000001" customHeight="1" thickBot="1" x14ac:dyDescent="0.25">
      <c r="B49" s="4" t="s">
        <v>67</v>
      </c>
      <c r="C49" s="5">
        <v>93</v>
      </c>
      <c r="D49" s="5">
        <v>66</v>
      </c>
      <c r="E49" s="6">
        <f t="shared" si="3"/>
        <v>-0.29032258064516131</v>
      </c>
    </row>
    <row r="50" spans="2:5" ht="20.100000000000001" customHeight="1" collapsed="1" thickBot="1" x14ac:dyDescent="0.25">
      <c r="B50" s="4" t="s">
        <v>36</v>
      </c>
      <c r="C50" s="6">
        <f>C44/(C44+C45)</f>
        <v>0.89423076923076927</v>
      </c>
      <c r="D50" s="6">
        <f>D44/(D44+D45)</f>
        <v>0.88288288288288286</v>
      </c>
      <c r="E50" s="6">
        <f t="shared" si="3"/>
        <v>-1.2690109464303087E-2</v>
      </c>
    </row>
    <row r="51" spans="2:5" ht="20.100000000000001" customHeight="1" thickBot="1" x14ac:dyDescent="0.25">
      <c r="B51" s="4" t="s">
        <v>37</v>
      </c>
      <c r="C51" s="6">
        <f>C47/(C46+C47)</f>
        <v>0.95633187772925765</v>
      </c>
      <c r="D51" s="6">
        <f t="shared" ref="D51" si="4">D47/(D46+D47)</f>
        <v>0.98514851485148514</v>
      </c>
      <c r="E51" s="6">
        <f t="shared" si="3"/>
        <v>3.0132465301324629E-2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106</v>
      </c>
      <c r="D58" s="5">
        <v>112</v>
      </c>
      <c r="E58" s="6">
        <f>IF(C58&gt;0,(D58-C58)/C58,"-")</f>
        <v>5.6603773584905662E-2</v>
      </c>
    </row>
    <row r="59" spans="2:5" ht="20.100000000000001" customHeight="1" thickBot="1" x14ac:dyDescent="0.25">
      <c r="B59" s="4" t="s">
        <v>41</v>
      </c>
      <c r="C59" s="5">
        <v>76</v>
      </c>
      <c r="D59" s="5">
        <v>80</v>
      </c>
      <c r="E59" s="6">
        <f t="shared" ref="E59:E63" si="5">IF(C59&gt;0,(D59-C59)/C59,"-")</f>
        <v>5.2631578947368418E-2</v>
      </c>
    </row>
    <row r="60" spans="2:5" ht="20.100000000000001" customHeight="1" thickBot="1" x14ac:dyDescent="0.25">
      <c r="B60" s="4" t="s">
        <v>42</v>
      </c>
      <c r="C60" s="5">
        <v>17</v>
      </c>
      <c r="D60" s="5">
        <v>19</v>
      </c>
      <c r="E60" s="6">
        <f t="shared" si="5"/>
        <v>0.11764705882352941</v>
      </c>
    </row>
    <row r="61" spans="2:5" ht="20.100000000000001" customHeight="1" collapsed="1" thickBot="1" x14ac:dyDescent="0.25">
      <c r="B61" s="4" t="s">
        <v>98</v>
      </c>
      <c r="C61" s="6">
        <f>(C59+C60)/C58</f>
        <v>0.87735849056603776</v>
      </c>
      <c r="D61" s="6">
        <f>(D59+D60)/D58</f>
        <v>0.8839285714285714</v>
      </c>
      <c r="E61" s="6">
        <f t="shared" si="5"/>
        <v>7.4884792626727439E-3</v>
      </c>
    </row>
    <row r="62" spans="2:5" ht="20.100000000000001" customHeight="1" thickBot="1" x14ac:dyDescent="0.25">
      <c r="B62" s="4" t="s">
        <v>39</v>
      </c>
      <c r="C62" s="6">
        <v>0.87356321839080464</v>
      </c>
      <c r="D62" s="6">
        <v>0.86956521739130432</v>
      </c>
      <c r="E62" s="6">
        <f t="shared" si="5"/>
        <v>-4.576659038901679E-3</v>
      </c>
    </row>
    <row r="63" spans="2:5" ht="20.100000000000001" customHeight="1" thickBot="1" x14ac:dyDescent="0.25">
      <c r="B63" s="4" t="s">
        <v>40</v>
      </c>
      <c r="C63" s="6">
        <v>0.89473684210526316</v>
      </c>
      <c r="D63" s="6">
        <v>0.95</v>
      </c>
      <c r="E63" s="6">
        <f t="shared" si="5"/>
        <v>6.1764705882352881E-2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810</v>
      </c>
      <c r="D70" s="5">
        <v>788</v>
      </c>
      <c r="E70" s="6">
        <f>IF(C70&gt;0,(D70-C70)/C70,"-")</f>
        <v>-2.7160493827160494E-2</v>
      </c>
    </row>
    <row r="71" spans="2:10" ht="20.100000000000001" customHeight="1" thickBot="1" x14ac:dyDescent="0.25">
      <c r="B71" s="4" t="s">
        <v>45</v>
      </c>
      <c r="C71" s="5">
        <v>246</v>
      </c>
      <c r="D71" s="5">
        <v>209</v>
      </c>
      <c r="E71" s="6">
        <f t="shared" ref="E71:E77" si="6">IF(C71&gt;0,(D71-C71)/C71,"-")</f>
        <v>-0.15040650406504066</v>
      </c>
    </row>
    <row r="72" spans="2:10" ht="20.100000000000001" customHeight="1" thickBot="1" x14ac:dyDescent="0.25">
      <c r="B72" s="4" t="s">
        <v>43</v>
      </c>
      <c r="C72" s="5">
        <v>3</v>
      </c>
      <c r="D72" s="5">
        <v>0</v>
      </c>
      <c r="E72" s="6">
        <f t="shared" si="6"/>
        <v>-1</v>
      </c>
    </row>
    <row r="73" spans="2:10" ht="20.100000000000001" customHeight="1" thickBot="1" x14ac:dyDescent="0.25">
      <c r="B73" s="4" t="s">
        <v>46</v>
      </c>
      <c r="C73" s="5">
        <v>364</v>
      </c>
      <c r="D73" s="5">
        <v>424</v>
      </c>
      <c r="E73" s="6">
        <f t="shared" si="6"/>
        <v>0.16483516483516483</v>
      </c>
    </row>
    <row r="74" spans="2:10" ht="20.100000000000001" customHeight="1" thickBot="1" x14ac:dyDescent="0.25">
      <c r="B74" s="4" t="s">
        <v>47</v>
      </c>
      <c r="C74" s="5">
        <v>166</v>
      </c>
      <c r="D74" s="5">
        <v>132</v>
      </c>
      <c r="E74" s="6">
        <f t="shared" si="6"/>
        <v>-0.20481927710843373</v>
      </c>
    </row>
    <row r="75" spans="2:10" ht="20.100000000000001" customHeight="1" thickBot="1" x14ac:dyDescent="0.25">
      <c r="B75" s="4" t="s">
        <v>48</v>
      </c>
      <c r="C75" s="5">
        <v>31</v>
      </c>
      <c r="D75" s="5">
        <v>23</v>
      </c>
      <c r="E75" s="6">
        <f t="shared" si="6"/>
        <v>-0.25806451612903225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51</v>
      </c>
      <c r="D90" s="5">
        <v>35</v>
      </c>
      <c r="E90" s="6">
        <f>IF(C90&gt;0,(D90-C90)/C90,"-")</f>
        <v>-0.31372549019607843</v>
      </c>
    </row>
    <row r="91" spans="2:5" ht="29.25" thickBot="1" x14ac:dyDescent="0.25">
      <c r="B91" s="4" t="s">
        <v>52</v>
      </c>
      <c r="C91" s="5">
        <v>49</v>
      </c>
      <c r="D91" s="5">
        <v>76</v>
      </c>
      <c r="E91" s="6">
        <f t="shared" ref="E91:E93" si="7">IF(C91&gt;0,(D91-C91)/C91,"-")</f>
        <v>0.55102040816326525</v>
      </c>
    </row>
    <row r="92" spans="2:5" ht="29.25" customHeight="1" thickBot="1" x14ac:dyDescent="0.25">
      <c r="B92" s="4" t="s">
        <v>53</v>
      </c>
      <c r="C92" s="5">
        <v>65</v>
      </c>
      <c r="D92" s="5">
        <v>41</v>
      </c>
      <c r="E92" s="6">
        <f t="shared" si="7"/>
        <v>-0.36923076923076925</v>
      </c>
    </row>
    <row r="93" spans="2:5" ht="29.25" customHeight="1" thickBot="1" x14ac:dyDescent="0.25">
      <c r="B93" s="4" t="s">
        <v>54</v>
      </c>
      <c r="C93" s="6">
        <f>(C90+C91)/(C90+C91+C92)</f>
        <v>0.60606060606060608</v>
      </c>
      <c r="D93" s="6">
        <f>(D90+D91)/(D90+D91+D92)</f>
        <v>0.73026315789473684</v>
      </c>
      <c r="E93" s="6">
        <f t="shared" si="7"/>
        <v>0.20493421052631575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165</v>
      </c>
      <c r="D100" s="5">
        <v>159</v>
      </c>
      <c r="E100" s="6">
        <f>IF(C100&gt;0,(D100-C100)/C100,"-")</f>
        <v>-3.6363636363636362E-2</v>
      </c>
    </row>
    <row r="101" spans="2:5" ht="20.100000000000001" customHeight="1" thickBot="1" x14ac:dyDescent="0.25">
      <c r="B101" s="4" t="s">
        <v>41</v>
      </c>
      <c r="C101" s="5">
        <v>93</v>
      </c>
      <c r="D101" s="5">
        <v>108</v>
      </c>
      <c r="E101" s="6">
        <f t="shared" ref="E101:E105" si="8">IF(C101&gt;0,(D101-C101)/C101,"-")</f>
        <v>0.16129032258064516</v>
      </c>
    </row>
    <row r="102" spans="2:5" ht="20.100000000000001" customHeight="1" thickBot="1" x14ac:dyDescent="0.25">
      <c r="B102" s="4" t="s">
        <v>42</v>
      </c>
      <c r="C102" s="5">
        <v>7</v>
      </c>
      <c r="D102" s="5">
        <v>10</v>
      </c>
      <c r="E102" s="6">
        <f t="shared" si="8"/>
        <v>0.42857142857142855</v>
      </c>
    </row>
    <row r="103" spans="2:5" ht="20.100000000000001" customHeight="1" thickBot="1" x14ac:dyDescent="0.25">
      <c r="B103" s="4" t="s">
        <v>98</v>
      </c>
      <c r="C103" s="6">
        <f>(C101+C102)/C100</f>
        <v>0.60606060606060608</v>
      </c>
      <c r="D103" s="6">
        <f>(D101+D102)/D100</f>
        <v>0.74213836477987416</v>
      </c>
      <c r="E103" s="6">
        <f t="shared" si="8"/>
        <v>0.22452830188679232</v>
      </c>
    </row>
    <row r="104" spans="2:5" ht="20.100000000000001" customHeight="1" thickBot="1" x14ac:dyDescent="0.25">
      <c r="B104" s="4" t="s">
        <v>39</v>
      </c>
      <c r="C104" s="6">
        <v>0.61589403973509937</v>
      </c>
      <c r="D104" s="6">
        <v>0.75524475524475521</v>
      </c>
      <c r="E104" s="6">
        <f t="shared" si="8"/>
        <v>0.2262576133543874</v>
      </c>
    </row>
    <row r="105" spans="2:5" ht="20.100000000000001" customHeight="1" thickBot="1" x14ac:dyDescent="0.25">
      <c r="B105" s="4" t="s">
        <v>40</v>
      </c>
      <c r="C105" s="6">
        <v>0.5</v>
      </c>
      <c r="D105" s="6">
        <v>0.625</v>
      </c>
      <c r="E105" s="6">
        <f t="shared" si="8"/>
        <v>0.25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151</v>
      </c>
      <c r="D112" s="5">
        <v>130</v>
      </c>
      <c r="E112" s="6">
        <f>IF(C112&gt;0,(D112-C112)/C112,"-")</f>
        <v>-0.13907284768211919</v>
      </c>
    </row>
    <row r="113" spans="2:14" ht="15" thickBot="1" x14ac:dyDescent="0.25">
      <c r="B113" s="4" t="s">
        <v>56</v>
      </c>
      <c r="C113" s="5">
        <v>88</v>
      </c>
      <c r="D113" s="5">
        <v>71</v>
      </c>
      <c r="E113" s="6">
        <f t="shared" ref="E113:E114" si="9">IF(C113&gt;0,(D113-C113)/C113,"-")</f>
        <v>-0.19318181818181818</v>
      </c>
    </row>
    <row r="114" spans="2:14" ht="15" thickBot="1" x14ac:dyDescent="0.25">
      <c r="B114" s="4" t="s">
        <v>57</v>
      </c>
      <c r="C114" s="5">
        <v>63</v>
      </c>
      <c r="D114" s="5">
        <v>59</v>
      </c>
      <c r="E114" s="6">
        <f t="shared" si="9"/>
        <v>-6.3492063492063489E-2</v>
      </c>
    </row>
    <row r="115" spans="2:14" x14ac:dyDescent="0.2"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2:14" x14ac:dyDescent="0.2">
      <c r="B116" s="22"/>
      <c r="C116" s="22"/>
      <c r="D116" s="22"/>
      <c r="E116" s="22"/>
      <c r="F116" s="22"/>
      <c r="G116" s="22"/>
      <c r="H116" s="22"/>
      <c r="I116" s="22"/>
      <c r="J116" s="22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3</v>
      </c>
      <c r="D128" s="10">
        <v>1</v>
      </c>
      <c r="E128" s="10">
        <v>0</v>
      </c>
      <c r="F128" s="10">
        <v>4</v>
      </c>
      <c r="G128" s="10">
        <v>1</v>
      </c>
      <c r="H128" s="10">
        <v>2</v>
      </c>
      <c r="I128" s="10">
        <v>0</v>
      </c>
      <c r="J128" s="10">
        <v>3</v>
      </c>
      <c r="K128" s="6">
        <f>IF(C128=0,"-",(G128-C128)/C128)</f>
        <v>-0.66666666666666663</v>
      </c>
      <c r="L128" s="6">
        <f t="shared" ref="L128:N133" si="10">IF(D128=0,"-",(H128-D128)/D128)</f>
        <v>1</v>
      </c>
      <c r="M128" s="6" t="str">
        <f t="shared" si="10"/>
        <v>-</v>
      </c>
      <c r="N128" s="6">
        <f t="shared" si="10"/>
        <v>-0.25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1</v>
      </c>
      <c r="I129" s="10">
        <v>0</v>
      </c>
      <c r="J129" s="10">
        <v>1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3</v>
      </c>
      <c r="D133" s="10">
        <v>1</v>
      </c>
      <c r="E133" s="10">
        <v>0</v>
      </c>
      <c r="F133" s="10">
        <v>4</v>
      </c>
      <c r="G133" s="10">
        <v>1</v>
      </c>
      <c r="H133" s="10">
        <v>3</v>
      </c>
      <c r="I133" s="10">
        <v>0</v>
      </c>
      <c r="J133" s="10">
        <v>4</v>
      </c>
      <c r="K133" s="6">
        <f t="shared" si="11"/>
        <v>-0.66666666666666663</v>
      </c>
      <c r="L133" s="6">
        <f t="shared" si="10"/>
        <v>2</v>
      </c>
      <c r="M133" s="6" t="str">
        <f t="shared" si="10"/>
        <v>-</v>
      </c>
      <c r="N133" s="6">
        <f t="shared" si="10"/>
        <v>0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>
        <f t="shared" si="12"/>
        <v>0.66666666666666663</v>
      </c>
      <c r="I134" s="6" t="str">
        <f t="shared" si="12"/>
        <v>-</v>
      </c>
      <c r="J134" s="6">
        <f t="shared" si="12"/>
        <v>0.75</v>
      </c>
      <c r="K134" s="6">
        <f>IF(OR(C134="-",G134="-"),"-",(G134-C134)/C134)</f>
        <v>0</v>
      </c>
      <c r="L134" s="6">
        <f t="shared" ref="L134:N135" si="13">IF(OR(D134="-",H134="-"),"-",(H134-D134)/D134)</f>
        <v>-0.33333333333333337</v>
      </c>
      <c r="M134" s="6" t="str">
        <f t="shared" si="13"/>
        <v>-</v>
      </c>
      <c r="N134" s="6">
        <f t="shared" si="13"/>
        <v>-0.25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1</v>
      </c>
      <c r="D143" s="10">
        <v>0</v>
      </c>
      <c r="E143" s="10">
        <v>0</v>
      </c>
      <c r="F143" s="10">
        <v>1</v>
      </c>
      <c r="G143" s="10">
        <v>4</v>
      </c>
      <c r="H143" s="10">
        <v>0</v>
      </c>
      <c r="I143" s="10">
        <v>1</v>
      </c>
      <c r="J143" s="10">
        <v>5</v>
      </c>
      <c r="K143" s="6">
        <f>IF(C143=0,"-",(G143-C143)/C143)</f>
        <v>3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4</v>
      </c>
    </row>
    <row r="144" spans="2:14" ht="15" thickBot="1" x14ac:dyDescent="0.25">
      <c r="B144" s="4" t="s">
        <v>72</v>
      </c>
      <c r="C144" s="10">
        <v>1</v>
      </c>
      <c r="D144" s="10">
        <v>0</v>
      </c>
      <c r="E144" s="10">
        <v>1</v>
      </c>
      <c r="F144" s="10">
        <v>2</v>
      </c>
      <c r="G144" s="10">
        <v>2</v>
      </c>
      <c r="H144" s="10">
        <v>0</v>
      </c>
      <c r="I144" s="10">
        <v>0</v>
      </c>
      <c r="J144" s="10">
        <v>2</v>
      </c>
      <c r="K144" s="6">
        <f t="shared" ref="K144:K147" si="16">IF(C144=0,"-",(G144-C144)/C144)</f>
        <v>1</v>
      </c>
      <c r="L144" s="6" t="str">
        <f t="shared" si="15"/>
        <v>-</v>
      </c>
      <c r="M144" s="6">
        <f t="shared" si="15"/>
        <v>-1</v>
      </c>
      <c r="N144" s="6">
        <f t="shared" si="15"/>
        <v>0</v>
      </c>
    </row>
    <row r="145" spans="2:14" ht="15" thickBot="1" x14ac:dyDescent="0.25">
      <c r="B145" s="4" t="s">
        <v>73</v>
      </c>
      <c r="C145" s="10">
        <v>28</v>
      </c>
      <c r="D145" s="10">
        <v>0</v>
      </c>
      <c r="E145" s="10">
        <v>0</v>
      </c>
      <c r="F145" s="10">
        <v>28</v>
      </c>
      <c r="G145" s="10">
        <v>12</v>
      </c>
      <c r="H145" s="10">
        <v>0</v>
      </c>
      <c r="I145" s="10">
        <v>12</v>
      </c>
      <c r="J145" s="10">
        <v>24</v>
      </c>
      <c r="K145" s="6">
        <f t="shared" si="16"/>
        <v>-0.5714285714285714</v>
      </c>
      <c r="L145" s="6" t="str">
        <f t="shared" si="15"/>
        <v>-</v>
      </c>
      <c r="M145" s="6" t="str">
        <f t="shared" si="15"/>
        <v>-</v>
      </c>
      <c r="N145" s="6">
        <f t="shared" si="15"/>
        <v>-0.14285714285714285</v>
      </c>
    </row>
    <row r="146" spans="2:14" ht="15" thickBot="1" x14ac:dyDescent="0.25">
      <c r="B146" s="4" t="s">
        <v>74</v>
      </c>
      <c r="C146" s="10">
        <v>6</v>
      </c>
      <c r="D146" s="10">
        <v>0</v>
      </c>
      <c r="E146" s="10">
        <v>0</v>
      </c>
      <c r="F146" s="10">
        <v>6</v>
      </c>
      <c r="G146" s="10">
        <v>5</v>
      </c>
      <c r="H146" s="10">
        <v>0</v>
      </c>
      <c r="I146" s="10">
        <v>3</v>
      </c>
      <c r="J146" s="10">
        <v>8</v>
      </c>
      <c r="K146" s="6">
        <f t="shared" si="16"/>
        <v>-0.16666666666666666</v>
      </c>
      <c r="L146" s="6" t="str">
        <f t="shared" si="15"/>
        <v>-</v>
      </c>
      <c r="M146" s="6" t="str">
        <f t="shared" si="15"/>
        <v>-</v>
      </c>
      <c r="N146" s="6">
        <f t="shared" si="15"/>
        <v>0.33333333333333331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36</v>
      </c>
      <c r="D148" s="10">
        <v>0</v>
      </c>
      <c r="E148" s="10">
        <v>1</v>
      </c>
      <c r="F148" s="10">
        <v>37</v>
      </c>
      <c r="G148" s="10">
        <v>23</v>
      </c>
      <c r="H148" s="10">
        <v>0</v>
      </c>
      <c r="I148" s="10">
        <v>16</v>
      </c>
      <c r="J148" s="10">
        <v>39</v>
      </c>
      <c r="K148" s="6">
        <f t="shared" ref="K148" si="17">IF(C148=0,"-",(G148-C148)/C148)</f>
        <v>-0.3611111111111111</v>
      </c>
      <c r="L148" s="6" t="str">
        <f t="shared" ref="L148" si="18">IF(D148=0,"-",(H148-D148)/D148)</f>
        <v>-</v>
      </c>
      <c r="M148" s="6">
        <f t="shared" ref="M148" si="19">IF(E148=0,"-",(I148-E148)/E148)</f>
        <v>15</v>
      </c>
      <c r="N148" s="6">
        <f t="shared" ref="N148" si="20">IF(F148=0,"-",(J148-F148)/F148)</f>
        <v>5.4054054054054057E-2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3.4482758620689655E-2</v>
      </c>
      <c r="D149" s="6" t="str">
        <f t="shared" si="21"/>
        <v>-</v>
      </c>
      <c r="E149" s="6" t="str">
        <f t="shared" si="21"/>
        <v>-</v>
      </c>
      <c r="F149" s="6">
        <f t="shared" si="21"/>
        <v>3.4482758620689655E-2</v>
      </c>
      <c r="G149" s="6">
        <f t="shared" si="21"/>
        <v>0.25</v>
      </c>
      <c r="H149" s="6" t="str">
        <f t="shared" si="21"/>
        <v>-</v>
      </c>
      <c r="I149" s="6">
        <f t="shared" si="21"/>
        <v>7.6923076923076927E-2</v>
      </c>
      <c r="J149" s="6">
        <f t="shared" si="21"/>
        <v>0.17241379310344829</v>
      </c>
      <c r="K149" s="6">
        <f>IF(OR(C149="-",G149="-"),"-",(G149-C149)/C149)</f>
        <v>6.25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4</v>
      </c>
    </row>
    <row r="150" spans="2:14" ht="29.25" thickBot="1" x14ac:dyDescent="0.25">
      <c r="B150" s="7" t="s">
        <v>77</v>
      </c>
      <c r="C150" s="6">
        <f t="shared" si="21"/>
        <v>0.14285714285714285</v>
      </c>
      <c r="D150" s="6" t="str">
        <f t="shared" si="21"/>
        <v>-</v>
      </c>
      <c r="E150" s="6">
        <f t="shared" si="21"/>
        <v>1</v>
      </c>
      <c r="F150" s="6">
        <f t="shared" si="21"/>
        <v>0.25</v>
      </c>
      <c r="G150" s="6">
        <f t="shared" si="21"/>
        <v>0.2857142857142857</v>
      </c>
      <c r="H150" s="6" t="str">
        <f t="shared" si="21"/>
        <v>-</v>
      </c>
      <c r="I150" s="6" t="str">
        <f t="shared" si="21"/>
        <v>-</v>
      </c>
      <c r="J150" s="6">
        <f t="shared" si="21"/>
        <v>0.2</v>
      </c>
      <c r="K150" s="6">
        <f>IF(OR(C150="-",G150="-"),"-",(G150-C150)/C150)</f>
        <v>1</v>
      </c>
      <c r="L150" s="6" t="str">
        <f t="shared" si="22"/>
        <v>-</v>
      </c>
      <c r="M150" s="6" t="str">
        <f t="shared" si="22"/>
        <v>-</v>
      </c>
      <c r="N150" s="6">
        <f t="shared" si="22"/>
        <v>-0.19999999999999996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34</v>
      </c>
      <c r="D157" s="19">
        <v>17</v>
      </c>
      <c r="E157" s="18">
        <f>IF(C157=0,"-",(D157-C157)/C157)</f>
        <v>-0.5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2</v>
      </c>
      <c r="D158" s="19">
        <v>6</v>
      </c>
      <c r="E158" s="18">
        <f t="shared" ref="E158:E159" si="23">IF(C158=0,"-",(D158-C158)/C158)</f>
        <v>2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0.94444444444444442</v>
      </c>
      <c r="D160" s="18">
        <f>IF(D157=0,"-",D157/(D157+D158+D159))</f>
        <v>0.73913043478260865</v>
      </c>
      <c r="E160" s="18">
        <f>IF(OR(C160="-",D160="-"),"-",(D160-C160)/C160)</f>
        <v>-0.21739130434782611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4</v>
      </c>
      <c r="D166" s="5">
        <v>4</v>
      </c>
      <c r="E166" s="6">
        <f t="shared" ref="E166:E168" si="24">IF(C166=0,"-",(D166-C166)/C166)</f>
        <v>0</v>
      </c>
    </row>
    <row r="167" spans="2:14" ht="20.100000000000001" customHeight="1" thickBot="1" x14ac:dyDescent="0.25">
      <c r="B167" s="4" t="s">
        <v>41</v>
      </c>
      <c r="C167" s="5">
        <v>3</v>
      </c>
      <c r="D167" s="5">
        <v>3</v>
      </c>
      <c r="E167" s="6">
        <f t="shared" si="24"/>
        <v>0</v>
      </c>
    </row>
    <row r="168" spans="2:14" ht="20.100000000000001" customHeight="1" thickBot="1" x14ac:dyDescent="0.25">
      <c r="B168" s="4" t="s">
        <v>42</v>
      </c>
      <c r="C168" s="5">
        <v>1</v>
      </c>
      <c r="D168" s="5">
        <v>0</v>
      </c>
      <c r="E168" s="6">
        <f t="shared" si="24"/>
        <v>-1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0.75</v>
      </c>
      <c r="E169" s="6">
        <f t="shared" ref="E169:E171" si="25">IF(OR(C169="-",D169="-"),"-",(D169-C169)/C169)</f>
        <v>-0.25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0.75</v>
      </c>
      <c r="E170" s="6">
        <f t="shared" si="25"/>
        <v>-0.25</v>
      </c>
    </row>
    <row r="171" spans="2:14" ht="20.100000000000001" customHeight="1" thickBot="1" x14ac:dyDescent="0.25">
      <c r="B171" s="4" t="s">
        <v>40</v>
      </c>
      <c r="C171" s="6">
        <v>1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10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10" ht="15" thickBot="1" x14ac:dyDescent="0.25">
      <c r="B178" s="15" t="s">
        <v>81</v>
      </c>
      <c r="C178" s="5">
        <v>2</v>
      </c>
      <c r="D178" s="5">
        <v>5</v>
      </c>
      <c r="E178" s="6">
        <f>IF(C178=0,"-",(D178-C178)/C178)</f>
        <v>1.5</v>
      </c>
      <c r="H178" s="13"/>
    </row>
    <row r="179" spans="2:10" ht="15" thickBot="1" x14ac:dyDescent="0.25">
      <c r="B179" s="4" t="s">
        <v>43</v>
      </c>
      <c r="C179" s="5">
        <v>1</v>
      </c>
      <c r="D179" s="5">
        <v>2</v>
      </c>
      <c r="E179" s="6">
        <f t="shared" ref="E179:E185" si="26">IF(C179=0,"-",(D179-C179)/C179)</f>
        <v>1</v>
      </c>
      <c r="H179" s="13"/>
    </row>
    <row r="180" spans="2:10" ht="15" thickBot="1" x14ac:dyDescent="0.25">
      <c r="B180" s="4" t="s">
        <v>47</v>
      </c>
      <c r="C180" s="5">
        <v>0</v>
      </c>
      <c r="D180" s="5">
        <v>3</v>
      </c>
      <c r="E180" s="6" t="str">
        <f t="shared" si="26"/>
        <v>-</v>
      </c>
      <c r="H180" s="13"/>
    </row>
    <row r="181" spans="2:10" ht="15" thickBot="1" x14ac:dyDescent="0.25">
      <c r="B181" s="4" t="s">
        <v>78</v>
      </c>
      <c r="C181" s="5">
        <v>1</v>
      </c>
      <c r="D181" s="5">
        <v>0</v>
      </c>
      <c r="E181" s="6">
        <f t="shared" si="26"/>
        <v>-1</v>
      </c>
      <c r="H181" s="13"/>
    </row>
    <row r="182" spans="2:10" ht="15" thickBot="1" x14ac:dyDescent="0.25">
      <c r="B182" s="15" t="s">
        <v>79</v>
      </c>
      <c r="C182" s="5">
        <v>37</v>
      </c>
      <c r="D182" s="5">
        <v>39</v>
      </c>
      <c r="E182" s="6">
        <f t="shared" si="26"/>
        <v>5.4054054054054057E-2</v>
      </c>
      <c r="H182" s="13"/>
    </row>
    <row r="183" spans="2:10" ht="15" thickBot="1" x14ac:dyDescent="0.25">
      <c r="B183" s="4" t="s">
        <v>47</v>
      </c>
      <c r="C183" s="5">
        <v>36</v>
      </c>
      <c r="D183" s="5">
        <v>23</v>
      </c>
      <c r="E183" s="6">
        <f t="shared" si="26"/>
        <v>-0.3611111111111111</v>
      </c>
      <c r="H183" s="13"/>
    </row>
    <row r="184" spans="2:10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10" ht="15" thickBot="1" x14ac:dyDescent="0.25">
      <c r="B185" s="4" t="s">
        <v>80</v>
      </c>
      <c r="C185" s="5">
        <v>1</v>
      </c>
      <c r="D185" s="5">
        <v>16</v>
      </c>
      <c r="E185" s="6">
        <f t="shared" si="26"/>
        <v>15</v>
      </c>
      <c r="H185" s="13"/>
    </row>
    <row r="186" spans="2:10" x14ac:dyDescent="0.2">
      <c r="B186" s="23"/>
      <c r="C186" s="23"/>
      <c r="D186" s="23"/>
      <c r="E186" s="23"/>
      <c r="F186" s="23"/>
      <c r="G186" s="23"/>
      <c r="H186" s="23"/>
      <c r="I186" s="23"/>
      <c r="J186" s="23"/>
    </row>
    <row r="187" spans="2:10" x14ac:dyDescent="0.2">
      <c r="B187" s="23"/>
      <c r="C187" s="23"/>
      <c r="D187" s="23"/>
      <c r="E187" s="23"/>
      <c r="F187" s="23"/>
      <c r="G187" s="23"/>
      <c r="H187" s="23"/>
      <c r="I187" s="23"/>
      <c r="J187" s="23"/>
    </row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0</v>
      </c>
      <c r="D197" s="5">
        <v>2</v>
      </c>
      <c r="E197" s="6" t="str">
        <f t="shared" ref="E197:E200" si="27">IF(C197=0,"-",(D197-C197)/C197)</f>
        <v>-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0</v>
      </c>
      <c r="D199" s="5">
        <v>2</v>
      </c>
      <c r="E199" s="6" t="str">
        <f t="shared" si="27"/>
        <v>-</v>
      </c>
    </row>
    <row r="200" spans="2:5" ht="15" thickBot="1" x14ac:dyDescent="0.25">
      <c r="B200" s="4" t="s">
        <v>85</v>
      </c>
      <c r="C200" s="5">
        <v>0</v>
      </c>
      <c r="D200" s="5">
        <v>2</v>
      </c>
      <c r="E200" s="6" t="str">
        <f t="shared" si="27"/>
        <v>-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0</v>
      </c>
      <c r="D208" s="5">
        <v>2</v>
      </c>
      <c r="E208" s="6" t="str">
        <f t="shared" si="28"/>
        <v>-</v>
      </c>
    </row>
    <row r="209" spans="2:5" ht="20.100000000000001" customHeight="1" thickBot="1" x14ac:dyDescent="0.25">
      <c r="B209" s="17" t="s">
        <v>86</v>
      </c>
      <c r="C209" s="5">
        <v>0</v>
      </c>
      <c r="D209" s="5">
        <v>2</v>
      </c>
      <c r="E209" s="6" t="str">
        <f t="shared" si="28"/>
        <v>-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0</v>
      </c>
      <c r="D221" s="5">
        <v>3</v>
      </c>
      <c r="E221" s="6" t="str">
        <f t="shared" ref="E221:E223" si="30">IF(C221=0,"-",(D221-C221)/C221)</f>
        <v>-</v>
      </c>
    </row>
    <row r="222" spans="2:5" ht="15" thickBot="1" x14ac:dyDescent="0.25">
      <c r="B222" s="16" t="s">
        <v>92</v>
      </c>
      <c r="C222" s="5">
        <v>0</v>
      </c>
      <c r="D222" s="5">
        <v>2</v>
      </c>
      <c r="E222" s="6" t="str">
        <f t="shared" si="30"/>
        <v>-</v>
      </c>
    </row>
    <row r="223" spans="2:5" ht="15" thickBot="1" x14ac:dyDescent="0.25">
      <c r="B223" s="16" t="s">
        <v>93</v>
      </c>
      <c r="C223" s="5">
        <v>0</v>
      </c>
      <c r="D223" s="5">
        <v>1</v>
      </c>
      <c r="E223" s="6" t="str">
        <f t="shared" si="30"/>
        <v>-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1202</v>
      </c>
      <c r="D14" s="5">
        <v>1391</v>
      </c>
      <c r="E14" s="6">
        <f>IF(C14&gt;0,(D14-C14)/C14)</f>
        <v>0.15723793677204659</v>
      </c>
    </row>
    <row r="15" spans="1:5" ht="20.100000000000001" customHeight="1" thickBot="1" x14ac:dyDescent="0.25">
      <c r="B15" s="4" t="s">
        <v>17</v>
      </c>
      <c r="C15" s="5">
        <v>1338</v>
      </c>
      <c r="D15" s="5">
        <v>1225</v>
      </c>
      <c r="E15" s="6">
        <f t="shared" ref="E15:E25" si="0">IF(C15&gt;0,(D15-C15)/C15)</f>
        <v>-8.4454409566517188E-2</v>
      </c>
    </row>
    <row r="16" spans="1:5" ht="20.100000000000001" customHeight="1" thickBot="1" x14ac:dyDescent="0.25">
      <c r="B16" s="4" t="s">
        <v>18</v>
      </c>
      <c r="C16" s="5">
        <v>783</v>
      </c>
      <c r="D16" s="5">
        <v>587</v>
      </c>
      <c r="E16" s="6">
        <f t="shared" si="0"/>
        <v>-0.25031928480204341</v>
      </c>
    </row>
    <row r="17" spans="2:5" ht="20.100000000000001" customHeight="1" thickBot="1" x14ac:dyDescent="0.25">
      <c r="B17" s="4" t="s">
        <v>19</v>
      </c>
      <c r="C17" s="5">
        <v>555</v>
      </c>
      <c r="D17" s="5">
        <v>638</v>
      </c>
      <c r="E17" s="6">
        <f t="shared" si="0"/>
        <v>0.14954954954954955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11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3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0.41479820627802688</v>
      </c>
      <c r="D20" s="6">
        <f>D17/D15</f>
        <v>0.52081632653061227</v>
      </c>
      <c r="E20" s="6">
        <f t="shared" si="0"/>
        <v>0.25558963044677346</v>
      </c>
    </row>
    <row r="21" spans="2:5" ht="30" customHeight="1" thickBot="1" x14ac:dyDescent="0.25">
      <c r="B21" s="4" t="s">
        <v>23</v>
      </c>
      <c r="C21" s="5">
        <v>102</v>
      </c>
      <c r="D21" s="5">
        <v>173</v>
      </c>
      <c r="E21" s="6">
        <f t="shared" si="0"/>
        <v>0.69607843137254899</v>
      </c>
    </row>
    <row r="22" spans="2:5" ht="20.100000000000001" customHeight="1" thickBot="1" x14ac:dyDescent="0.25">
      <c r="B22" s="4" t="s">
        <v>24</v>
      </c>
      <c r="C22" s="5">
        <v>72</v>
      </c>
      <c r="D22" s="5">
        <v>91</v>
      </c>
      <c r="E22" s="6">
        <f t="shared" si="0"/>
        <v>0.2638888888888889</v>
      </c>
    </row>
    <row r="23" spans="2:5" ht="20.100000000000001" customHeight="1" thickBot="1" x14ac:dyDescent="0.25">
      <c r="B23" s="4" t="s">
        <v>25</v>
      </c>
      <c r="C23" s="5">
        <v>30</v>
      </c>
      <c r="D23" s="5">
        <v>82</v>
      </c>
      <c r="E23" s="6">
        <f t="shared" si="0"/>
        <v>1.7333333333333334</v>
      </c>
    </row>
    <row r="24" spans="2:5" ht="20.100000000000001" customHeight="1" thickBot="1" x14ac:dyDescent="0.25">
      <c r="B24" s="4" t="s">
        <v>21</v>
      </c>
      <c r="C24" s="6">
        <f>C23/C21</f>
        <v>0.29411764705882354</v>
      </c>
      <c r="D24" s="6">
        <f t="shared" ref="D24" si="1">D23/D21</f>
        <v>0.47398843930635837</v>
      </c>
      <c r="E24" s="6">
        <f t="shared" si="0"/>
        <v>0.61156069364161836</v>
      </c>
    </row>
    <row r="25" spans="2:5" ht="20.100000000000001" customHeight="1" thickBot="1" x14ac:dyDescent="0.25">
      <c r="B25" s="7" t="s">
        <v>26</v>
      </c>
      <c r="C25" s="6">
        <v>0.22120931063044652</v>
      </c>
      <c r="D25" s="6">
        <v>0.20252720891053588</v>
      </c>
      <c r="E25" s="6">
        <f t="shared" si="0"/>
        <v>-8.4454409566517105E-2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251</v>
      </c>
      <c r="D34" s="5">
        <v>336</v>
      </c>
      <c r="E34" s="6">
        <f>IF(C34&gt;0,(D34-C34)/C34,"-")</f>
        <v>0.3386454183266932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204</v>
      </c>
      <c r="D36" s="5">
        <v>289</v>
      </c>
      <c r="E36" s="6">
        <f t="shared" si="2"/>
        <v>0.41666666666666669</v>
      </c>
    </row>
    <row r="37" spans="2:5" ht="20.100000000000001" customHeight="1" thickBot="1" x14ac:dyDescent="0.25">
      <c r="B37" s="4" t="s">
        <v>30</v>
      </c>
      <c r="C37" s="5">
        <v>47</v>
      </c>
      <c r="D37" s="5">
        <v>47</v>
      </c>
      <c r="E37" s="6">
        <f t="shared" si="2"/>
        <v>0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196</v>
      </c>
      <c r="D44" s="5">
        <v>168</v>
      </c>
      <c r="E44" s="6">
        <f>IF(C44&gt;0,(D44-C44)/C44,"-")</f>
        <v>-0.14285714285714285</v>
      </c>
    </row>
    <row r="45" spans="2:5" ht="20.100000000000001" customHeight="1" thickBot="1" x14ac:dyDescent="0.25">
      <c r="B45" s="4" t="s">
        <v>34</v>
      </c>
      <c r="C45" s="5">
        <v>14</v>
      </c>
      <c r="D45" s="5">
        <v>17</v>
      </c>
      <c r="E45" s="6">
        <f t="shared" ref="E45:E51" si="3">IF(C45&gt;0,(D45-C45)/C45,"-")</f>
        <v>0.21428571428571427</v>
      </c>
    </row>
    <row r="46" spans="2:5" ht="20.100000000000001" customHeight="1" thickBot="1" x14ac:dyDescent="0.25">
      <c r="B46" s="4" t="s">
        <v>31</v>
      </c>
      <c r="C46" s="5">
        <v>20</v>
      </c>
      <c r="D46" s="5">
        <v>19</v>
      </c>
      <c r="E46" s="6">
        <f t="shared" si="3"/>
        <v>-0.05</v>
      </c>
    </row>
    <row r="47" spans="2:5" ht="20.100000000000001" customHeight="1" thickBot="1" x14ac:dyDescent="0.25">
      <c r="B47" s="4" t="s">
        <v>32</v>
      </c>
      <c r="C47" s="5">
        <v>643</v>
      </c>
      <c r="D47" s="5">
        <v>577</v>
      </c>
      <c r="E47" s="6">
        <f t="shared" si="3"/>
        <v>-0.1026438569206843</v>
      </c>
    </row>
    <row r="48" spans="2:5" ht="20.100000000000001" customHeight="1" thickBot="1" x14ac:dyDescent="0.25">
      <c r="B48" s="4" t="s">
        <v>35</v>
      </c>
      <c r="C48" s="5">
        <v>225</v>
      </c>
      <c r="D48" s="5">
        <v>181</v>
      </c>
      <c r="E48" s="6">
        <f t="shared" si="3"/>
        <v>-0.19555555555555557</v>
      </c>
    </row>
    <row r="49" spans="2:5" ht="20.100000000000001" customHeight="1" thickBot="1" x14ac:dyDescent="0.25">
      <c r="B49" s="4" t="s">
        <v>67</v>
      </c>
      <c r="C49" s="5">
        <v>111</v>
      </c>
      <c r="D49" s="5">
        <v>275</v>
      </c>
      <c r="E49" s="6">
        <f t="shared" si="3"/>
        <v>1.4774774774774775</v>
      </c>
    </row>
    <row r="50" spans="2:5" ht="20.100000000000001" customHeight="1" collapsed="1" thickBot="1" x14ac:dyDescent="0.25">
      <c r="B50" s="4" t="s">
        <v>36</v>
      </c>
      <c r="C50" s="6">
        <f>C44/(C44+C45)</f>
        <v>0.93333333333333335</v>
      </c>
      <c r="D50" s="6">
        <f>D44/(D44+D45)</f>
        <v>0.90810810810810816</v>
      </c>
      <c r="E50" s="6">
        <f t="shared" si="3"/>
        <v>-2.7027027027026987E-2</v>
      </c>
    </row>
    <row r="51" spans="2:5" ht="20.100000000000001" customHeight="1" thickBot="1" x14ac:dyDescent="0.25">
      <c r="B51" s="4" t="s">
        <v>37</v>
      </c>
      <c r="C51" s="6">
        <f>C47/(C46+C47)</f>
        <v>0.9698340874811463</v>
      </c>
      <c r="D51" s="6">
        <f t="shared" ref="D51" si="4">D47/(D46+D47)</f>
        <v>0.96812080536912748</v>
      </c>
      <c r="E51" s="6">
        <f t="shared" si="3"/>
        <v>-1.766572379888769E-3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210</v>
      </c>
      <c r="D58" s="5">
        <v>185</v>
      </c>
      <c r="E58" s="6">
        <f>IF(C58&gt;0,(D58-C58)/C58,"-")</f>
        <v>-0.11904761904761904</v>
      </c>
    </row>
    <row r="59" spans="2:5" ht="20.100000000000001" customHeight="1" thickBot="1" x14ac:dyDescent="0.25">
      <c r="B59" s="4" t="s">
        <v>41</v>
      </c>
      <c r="C59" s="5">
        <v>112</v>
      </c>
      <c r="D59" s="5">
        <v>95</v>
      </c>
      <c r="E59" s="6">
        <f t="shared" ref="E59:E63" si="5">IF(C59&gt;0,(D59-C59)/C59,"-")</f>
        <v>-0.15178571428571427</v>
      </c>
    </row>
    <row r="60" spans="2:5" ht="20.100000000000001" customHeight="1" thickBot="1" x14ac:dyDescent="0.25">
      <c r="B60" s="4" t="s">
        <v>42</v>
      </c>
      <c r="C60" s="5">
        <v>84</v>
      </c>
      <c r="D60" s="5">
        <v>73</v>
      </c>
      <c r="E60" s="6">
        <f t="shared" si="5"/>
        <v>-0.13095238095238096</v>
      </c>
    </row>
    <row r="61" spans="2:5" ht="20.100000000000001" customHeight="1" collapsed="1" thickBot="1" x14ac:dyDescent="0.25">
      <c r="B61" s="4" t="s">
        <v>98</v>
      </c>
      <c r="C61" s="6">
        <f>(C59+C60)/C58</f>
        <v>0.93333333333333335</v>
      </c>
      <c r="D61" s="6">
        <f>(D59+D60)/D58</f>
        <v>0.90810810810810816</v>
      </c>
      <c r="E61" s="6">
        <f t="shared" si="5"/>
        <v>-2.7027027027026987E-2</v>
      </c>
    </row>
    <row r="62" spans="2:5" ht="20.100000000000001" customHeight="1" thickBot="1" x14ac:dyDescent="0.25">
      <c r="B62" s="4" t="s">
        <v>39</v>
      </c>
      <c r="C62" s="6">
        <v>0.93333333333333335</v>
      </c>
      <c r="D62" s="6">
        <v>0.87962962962962965</v>
      </c>
      <c r="E62" s="6">
        <f t="shared" si="5"/>
        <v>-5.753968253968253E-2</v>
      </c>
    </row>
    <row r="63" spans="2:5" ht="20.100000000000001" customHeight="1" thickBot="1" x14ac:dyDescent="0.25">
      <c r="B63" s="4" t="s">
        <v>40</v>
      </c>
      <c r="C63" s="6">
        <v>0.93333333333333335</v>
      </c>
      <c r="D63" s="6">
        <v>0.94805194805194803</v>
      </c>
      <c r="E63" s="6">
        <f t="shared" si="5"/>
        <v>1.5769944341372879E-2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1112</v>
      </c>
      <c r="D70" s="5">
        <v>1095</v>
      </c>
      <c r="E70" s="6">
        <f>IF(C70&gt;0,(D70-C70)/C70,"-")</f>
        <v>-1.5287769784172662E-2</v>
      </c>
    </row>
    <row r="71" spans="2:10" ht="20.100000000000001" customHeight="1" thickBot="1" x14ac:dyDescent="0.25">
      <c r="B71" s="4" t="s">
        <v>45</v>
      </c>
      <c r="C71" s="5">
        <v>467</v>
      </c>
      <c r="D71" s="5">
        <v>412</v>
      </c>
      <c r="E71" s="6">
        <f t="shared" ref="E71:E77" si="6">IF(C71&gt;0,(D71-C71)/C71,"-")</f>
        <v>-0.11777301927194861</v>
      </c>
    </row>
    <row r="72" spans="2:10" ht="20.100000000000001" customHeight="1" thickBot="1" x14ac:dyDescent="0.25">
      <c r="B72" s="4" t="s">
        <v>43</v>
      </c>
      <c r="C72" s="5">
        <v>3</v>
      </c>
      <c r="D72" s="5">
        <v>3</v>
      </c>
      <c r="E72" s="6">
        <f t="shared" si="6"/>
        <v>0</v>
      </c>
    </row>
    <row r="73" spans="2:10" ht="20.100000000000001" customHeight="1" thickBot="1" x14ac:dyDescent="0.25">
      <c r="B73" s="4" t="s">
        <v>46</v>
      </c>
      <c r="C73" s="5">
        <v>352</v>
      </c>
      <c r="D73" s="5">
        <v>420</v>
      </c>
      <c r="E73" s="6">
        <f t="shared" si="6"/>
        <v>0.19318181818181818</v>
      </c>
    </row>
    <row r="74" spans="2:10" ht="20.100000000000001" customHeight="1" thickBot="1" x14ac:dyDescent="0.25">
      <c r="B74" s="4" t="s">
        <v>47</v>
      </c>
      <c r="C74" s="5">
        <v>241</v>
      </c>
      <c r="D74" s="5">
        <v>219</v>
      </c>
      <c r="E74" s="6">
        <f t="shared" si="6"/>
        <v>-9.1286307053941904E-2</v>
      </c>
    </row>
    <row r="75" spans="2:10" ht="20.100000000000001" customHeight="1" thickBot="1" x14ac:dyDescent="0.25">
      <c r="B75" s="4" t="s">
        <v>48</v>
      </c>
      <c r="C75" s="5">
        <v>49</v>
      </c>
      <c r="D75" s="5">
        <v>41</v>
      </c>
      <c r="E75" s="6">
        <f t="shared" si="6"/>
        <v>-0.16326530612244897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108</v>
      </c>
      <c r="D90" s="5">
        <v>84</v>
      </c>
      <c r="E90" s="6">
        <f>IF(C90&gt;0,(D90-C90)/C90,"-")</f>
        <v>-0.22222222222222221</v>
      </c>
    </row>
    <row r="91" spans="2:5" ht="29.25" thickBot="1" x14ac:dyDescent="0.25">
      <c r="B91" s="4" t="s">
        <v>52</v>
      </c>
      <c r="C91" s="5">
        <v>37</v>
      </c>
      <c r="D91" s="5">
        <v>44</v>
      </c>
      <c r="E91" s="6">
        <f t="shared" ref="E91:E93" si="7">IF(C91&gt;0,(D91-C91)/C91,"-")</f>
        <v>0.1891891891891892</v>
      </c>
    </row>
    <row r="92" spans="2:5" ht="29.25" customHeight="1" thickBot="1" x14ac:dyDescent="0.25">
      <c r="B92" s="4" t="s">
        <v>53</v>
      </c>
      <c r="C92" s="5">
        <v>54</v>
      </c>
      <c r="D92" s="5">
        <v>50</v>
      </c>
      <c r="E92" s="6">
        <f t="shared" si="7"/>
        <v>-7.407407407407407E-2</v>
      </c>
    </row>
    <row r="93" spans="2:5" ht="29.25" customHeight="1" thickBot="1" x14ac:dyDescent="0.25">
      <c r="B93" s="4" t="s">
        <v>54</v>
      </c>
      <c r="C93" s="6">
        <f>(C90+C91)/(C90+C91+C92)</f>
        <v>0.72864321608040206</v>
      </c>
      <c r="D93" s="6">
        <f>(D90+D91)/(D90+D91+D92)</f>
        <v>0.7191011235955056</v>
      </c>
      <c r="E93" s="6">
        <f t="shared" si="7"/>
        <v>-1.3095699341340656E-2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199</v>
      </c>
      <c r="D100" s="5">
        <v>178</v>
      </c>
      <c r="E100" s="6">
        <f>IF(C100&gt;0,(D100-C100)/C100,"-")</f>
        <v>-0.10552763819095477</v>
      </c>
    </row>
    <row r="101" spans="2:5" ht="20.100000000000001" customHeight="1" thickBot="1" x14ac:dyDescent="0.25">
      <c r="B101" s="4" t="s">
        <v>41</v>
      </c>
      <c r="C101" s="5">
        <v>86</v>
      </c>
      <c r="D101" s="5">
        <v>79</v>
      </c>
      <c r="E101" s="6">
        <f t="shared" ref="E101:E105" si="8">IF(C101&gt;0,(D101-C101)/C101,"-")</f>
        <v>-8.1395348837209308E-2</v>
      </c>
    </row>
    <row r="102" spans="2:5" ht="20.100000000000001" customHeight="1" thickBot="1" x14ac:dyDescent="0.25">
      <c r="B102" s="4" t="s">
        <v>42</v>
      </c>
      <c r="C102" s="5">
        <v>59</v>
      </c>
      <c r="D102" s="5">
        <v>49</v>
      </c>
      <c r="E102" s="6">
        <f t="shared" si="8"/>
        <v>-0.16949152542372881</v>
      </c>
    </row>
    <row r="103" spans="2:5" ht="20.100000000000001" customHeight="1" thickBot="1" x14ac:dyDescent="0.25">
      <c r="B103" s="4" t="s">
        <v>98</v>
      </c>
      <c r="C103" s="6">
        <f>(C101+C102)/C100</f>
        <v>0.72864321608040206</v>
      </c>
      <c r="D103" s="6">
        <f>(D101+D102)/D100</f>
        <v>0.7191011235955056</v>
      </c>
      <c r="E103" s="6">
        <f t="shared" si="8"/>
        <v>-1.3095699341340656E-2</v>
      </c>
    </row>
    <row r="104" spans="2:5" ht="20.100000000000001" customHeight="1" thickBot="1" x14ac:dyDescent="0.25">
      <c r="B104" s="4" t="s">
        <v>39</v>
      </c>
      <c r="C104" s="6">
        <v>0.72881355932203384</v>
      </c>
      <c r="D104" s="6">
        <v>0.72477064220183485</v>
      </c>
      <c r="E104" s="6">
        <f t="shared" si="8"/>
        <v>-5.5472583742265311E-3</v>
      </c>
    </row>
    <row r="105" spans="2:5" ht="20.100000000000001" customHeight="1" thickBot="1" x14ac:dyDescent="0.25">
      <c r="B105" s="4" t="s">
        <v>40</v>
      </c>
      <c r="C105" s="6">
        <v>0.72839506172839508</v>
      </c>
      <c r="D105" s="6">
        <v>0.71014492753623193</v>
      </c>
      <c r="E105" s="6">
        <f t="shared" si="8"/>
        <v>-2.505526897568161E-2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251</v>
      </c>
      <c r="D112" s="5">
        <v>181</v>
      </c>
      <c r="E112" s="6">
        <f>IF(C112&gt;0,(D112-C112)/C112,"-")</f>
        <v>-0.2788844621513944</v>
      </c>
    </row>
    <row r="113" spans="2:14" ht="15" thickBot="1" x14ac:dyDescent="0.25">
      <c r="B113" s="4" t="s">
        <v>56</v>
      </c>
      <c r="C113" s="5">
        <v>196</v>
      </c>
      <c r="D113" s="5">
        <v>114</v>
      </c>
      <c r="E113" s="6">
        <f t="shared" ref="E113:E114" si="9">IF(C113&gt;0,(D113-C113)/C113,"-")</f>
        <v>-0.41836734693877553</v>
      </c>
    </row>
    <row r="114" spans="2:14" ht="15" thickBot="1" x14ac:dyDescent="0.25">
      <c r="B114" s="4" t="s">
        <v>57</v>
      </c>
      <c r="C114" s="5">
        <v>55</v>
      </c>
      <c r="D114" s="5">
        <v>67</v>
      </c>
      <c r="E114" s="6">
        <f t="shared" si="9"/>
        <v>0.21818181818181817</v>
      </c>
    </row>
    <row r="115" spans="2:14" x14ac:dyDescent="0.2"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3</v>
      </c>
      <c r="D128" s="10">
        <v>0</v>
      </c>
      <c r="E128" s="10">
        <v>1</v>
      </c>
      <c r="F128" s="10">
        <v>4</v>
      </c>
      <c r="G128" s="10">
        <v>0</v>
      </c>
      <c r="H128" s="10">
        <v>0</v>
      </c>
      <c r="I128" s="10">
        <v>0</v>
      </c>
      <c r="J128" s="10">
        <v>0</v>
      </c>
      <c r="K128" s="6">
        <f>IF(C128=0,"-",(G128-C128)/C128)</f>
        <v>-1</v>
      </c>
      <c r="L128" s="6" t="str">
        <f t="shared" ref="L128:N133" si="10">IF(D128=0,"-",(H128-D128)/D128)</f>
        <v>-</v>
      </c>
      <c r="M128" s="6">
        <f t="shared" si="10"/>
        <v>-1</v>
      </c>
      <c r="N128" s="6">
        <f t="shared" si="10"/>
        <v>-1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3</v>
      </c>
      <c r="D133" s="10">
        <v>0</v>
      </c>
      <c r="E133" s="10">
        <v>1</v>
      </c>
      <c r="F133" s="10">
        <v>4</v>
      </c>
      <c r="G133" s="10">
        <v>0</v>
      </c>
      <c r="H133" s="10">
        <v>0</v>
      </c>
      <c r="I133" s="10">
        <v>0</v>
      </c>
      <c r="J133" s="10">
        <v>0</v>
      </c>
      <c r="K133" s="6">
        <f t="shared" si="11"/>
        <v>-1</v>
      </c>
      <c r="L133" s="6" t="str">
        <f t="shared" si="10"/>
        <v>-</v>
      </c>
      <c r="M133" s="6">
        <f t="shared" si="10"/>
        <v>-1</v>
      </c>
      <c r="N133" s="6">
        <f t="shared" si="10"/>
        <v>-1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>
        <f t="shared" ref="E134:J134" si="12">IF(E128=0,"-",E128/(E128+E129))</f>
        <v>1</v>
      </c>
      <c r="F134" s="6">
        <f t="shared" si="12"/>
        <v>1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5" thickBot="1" x14ac:dyDescent="0.25">
      <c r="B144" s="4" t="s">
        <v>72</v>
      </c>
      <c r="C144" s="10">
        <v>1</v>
      </c>
      <c r="D144" s="10">
        <v>0</v>
      </c>
      <c r="E144" s="10">
        <v>0</v>
      </c>
      <c r="F144" s="10">
        <v>1</v>
      </c>
      <c r="G144" s="10">
        <v>0</v>
      </c>
      <c r="H144" s="10">
        <v>0</v>
      </c>
      <c r="I144" s="10">
        <v>0</v>
      </c>
      <c r="J144" s="10">
        <v>0</v>
      </c>
      <c r="K144" s="6">
        <f t="shared" ref="K144:K147" si="16">IF(C144=0,"-",(G144-C144)/C144)</f>
        <v>-1</v>
      </c>
      <c r="L144" s="6" t="str">
        <f t="shared" si="15"/>
        <v>-</v>
      </c>
      <c r="M144" s="6" t="str">
        <f t="shared" si="15"/>
        <v>-</v>
      </c>
      <c r="N144" s="6">
        <f t="shared" si="15"/>
        <v>-1</v>
      </c>
    </row>
    <row r="145" spans="2:14" ht="15" thickBot="1" x14ac:dyDescent="0.25">
      <c r="B145" s="4" t="s">
        <v>73</v>
      </c>
      <c r="C145" s="10">
        <v>9</v>
      </c>
      <c r="D145" s="10">
        <v>0</v>
      </c>
      <c r="E145" s="10">
        <v>0</v>
      </c>
      <c r="F145" s="10">
        <v>9</v>
      </c>
      <c r="G145" s="10">
        <v>20</v>
      </c>
      <c r="H145" s="10">
        <v>0</v>
      </c>
      <c r="I145" s="10">
        <v>0</v>
      </c>
      <c r="J145" s="10">
        <v>20</v>
      </c>
      <c r="K145" s="6">
        <f t="shared" si="16"/>
        <v>1.2222222222222223</v>
      </c>
      <c r="L145" s="6" t="str">
        <f t="shared" si="15"/>
        <v>-</v>
      </c>
      <c r="M145" s="6" t="str">
        <f t="shared" si="15"/>
        <v>-</v>
      </c>
      <c r="N145" s="6">
        <f t="shared" si="15"/>
        <v>1.2222222222222223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10</v>
      </c>
      <c r="D148" s="10">
        <v>0</v>
      </c>
      <c r="E148" s="10">
        <v>0</v>
      </c>
      <c r="F148" s="10">
        <v>10</v>
      </c>
      <c r="G148" s="10">
        <v>20</v>
      </c>
      <c r="H148" s="10">
        <v>0</v>
      </c>
      <c r="I148" s="10">
        <v>0</v>
      </c>
      <c r="J148" s="10">
        <v>20</v>
      </c>
      <c r="K148" s="6">
        <f t="shared" ref="K148" si="17">IF(C148=0,"-",(G148-C148)/C148)</f>
        <v>1</v>
      </c>
      <c r="L148" s="6" t="str">
        <f t="shared" ref="L148" si="18">IF(D148=0,"-",(H148-D148)/D148)</f>
        <v>-</v>
      </c>
      <c r="M148" s="6" t="str">
        <f t="shared" ref="M148" si="19">IF(E148=0,"-",(I148-E148)/E148)</f>
        <v>-</v>
      </c>
      <c r="N148" s="6">
        <f t="shared" ref="N148" si="20">IF(F148=0,"-",(J148-F148)/F148)</f>
        <v>1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>
        <f t="shared" si="21"/>
        <v>1</v>
      </c>
      <c r="D150" s="6" t="str">
        <f t="shared" si="21"/>
        <v>-</v>
      </c>
      <c r="E150" s="6" t="str">
        <f t="shared" si="21"/>
        <v>-</v>
      </c>
      <c r="F150" s="6">
        <f t="shared" si="21"/>
        <v>1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9</v>
      </c>
      <c r="D157" s="19">
        <v>20</v>
      </c>
      <c r="E157" s="18">
        <f>IF(C157=0,"-",(D157-C157)/C157)</f>
        <v>1.2222222222222223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</v>
      </c>
      <c r="D158" s="19">
        <v>0</v>
      </c>
      <c r="E158" s="18">
        <f t="shared" ref="E158:E159" si="23">IF(C158=0,"-",(D158-C158)/C158)</f>
        <v>-1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0.9</v>
      </c>
      <c r="D160" s="18">
        <f>IF(D157=0,"-",D157/(D157+D158+D159))</f>
        <v>1</v>
      </c>
      <c r="E160" s="18">
        <f>IF(OR(C160="-",D160="-"),"-",(D160-C160)/C160)</f>
        <v>0.11111111111111108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4</v>
      </c>
      <c r="D166" s="5">
        <v>0</v>
      </c>
      <c r="E166" s="6">
        <f>IF(C166=0,"-",(D166-C166)/C166)</f>
        <v>-1</v>
      </c>
    </row>
    <row r="167" spans="2:14" ht="20.100000000000001" customHeight="1" thickBot="1" x14ac:dyDescent="0.25">
      <c r="B167" s="4" t="s">
        <v>41</v>
      </c>
      <c r="C167" s="5">
        <v>2</v>
      </c>
      <c r="D167" s="5">
        <v>0</v>
      </c>
      <c r="E167" s="6">
        <f t="shared" ref="E167:E168" si="24">IF(C167=0,"-",(D167-C167)/C167)</f>
        <v>-1</v>
      </c>
    </row>
    <row r="168" spans="2:14" ht="20.100000000000001" customHeight="1" thickBot="1" x14ac:dyDescent="0.25">
      <c r="B168" s="4" t="s">
        <v>42</v>
      </c>
      <c r="C168" s="5">
        <v>2</v>
      </c>
      <c r="D168" s="5">
        <v>0</v>
      </c>
      <c r="E168" s="6">
        <f t="shared" si="24"/>
        <v>-1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>
        <v>1</v>
      </c>
      <c r="D170" s="6" t="s">
        <v>104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>
        <v>1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10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10" ht="15" thickBot="1" x14ac:dyDescent="0.25">
      <c r="B178" s="15" t="s">
        <v>81</v>
      </c>
      <c r="C178" s="5">
        <v>4</v>
      </c>
      <c r="D178" s="5">
        <v>0</v>
      </c>
      <c r="E178" s="6">
        <f>IF(C178=0,"-",(D178-C178)/C178)</f>
        <v>-1</v>
      </c>
      <c r="H178" s="13"/>
    </row>
    <row r="179" spans="2:10" ht="15" thickBot="1" x14ac:dyDescent="0.25">
      <c r="B179" s="4" t="s">
        <v>43</v>
      </c>
      <c r="C179" s="5">
        <v>3</v>
      </c>
      <c r="D179" s="5">
        <v>0</v>
      </c>
      <c r="E179" s="6">
        <f t="shared" ref="E179:E185" si="26">IF(C179=0,"-",(D179-C179)/C179)</f>
        <v>-1</v>
      </c>
      <c r="H179" s="13"/>
    </row>
    <row r="180" spans="2:10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10" ht="15" thickBot="1" x14ac:dyDescent="0.25">
      <c r="B181" s="4" t="s">
        <v>78</v>
      </c>
      <c r="C181" s="5">
        <v>1</v>
      </c>
      <c r="D181" s="5">
        <v>0</v>
      </c>
      <c r="E181" s="6">
        <f t="shared" si="26"/>
        <v>-1</v>
      </c>
      <c r="H181" s="13"/>
    </row>
    <row r="182" spans="2:10" ht="15" thickBot="1" x14ac:dyDescent="0.25">
      <c r="B182" s="15" t="s">
        <v>79</v>
      </c>
      <c r="C182" s="5">
        <v>10</v>
      </c>
      <c r="D182" s="5">
        <v>20</v>
      </c>
      <c r="E182" s="6">
        <f t="shared" si="26"/>
        <v>1</v>
      </c>
      <c r="H182" s="13"/>
    </row>
    <row r="183" spans="2:10" ht="15" thickBot="1" x14ac:dyDescent="0.25">
      <c r="B183" s="4" t="s">
        <v>47</v>
      </c>
      <c r="C183" s="5">
        <v>10</v>
      </c>
      <c r="D183" s="5">
        <v>20</v>
      </c>
      <c r="E183" s="6">
        <f t="shared" si="26"/>
        <v>1</v>
      </c>
      <c r="H183" s="13"/>
    </row>
    <row r="184" spans="2:10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10" ht="15" thickBot="1" x14ac:dyDescent="0.25">
      <c r="B185" s="4" t="s">
        <v>80</v>
      </c>
      <c r="C185" s="5">
        <v>0</v>
      </c>
      <c r="D185" s="5">
        <v>0</v>
      </c>
      <c r="E185" s="6" t="str">
        <f t="shared" si="26"/>
        <v>-</v>
      </c>
      <c r="H185" s="13"/>
    </row>
    <row r="186" spans="2:10" x14ac:dyDescent="0.2">
      <c r="B186" s="22"/>
      <c r="C186" s="22"/>
      <c r="D186" s="22"/>
      <c r="E186" s="22"/>
      <c r="F186" s="22"/>
      <c r="G186" s="22"/>
      <c r="H186" s="22"/>
      <c r="I186" s="22"/>
      <c r="J186" s="22"/>
    </row>
    <row r="187" spans="2:10" x14ac:dyDescent="0.2">
      <c r="B187" s="22"/>
      <c r="C187" s="22"/>
      <c r="D187" s="22"/>
      <c r="E187" s="22"/>
      <c r="F187" s="22"/>
      <c r="G187" s="22"/>
      <c r="H187" s="22"/>
      <c r="I187" s="22"/>
      <c r="J187" s="22"/>
    </row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2</v>
      </c>
      <c r="D197" s="5">
        <v>0</v>
      </c>
      <c r="E197" s="6">
        <f t="shared" ref="E197:E200" si="27">IF(C197=0,"-",(D197-C197)/C197)</f>
        <v>-1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2</v>
      </c>
      <c r="D199" s="5">
        <v>0</v>
      </c>
      <c r="E199" s="6">
        <f t="shared" si="27"/>
        <v>-1</v>
      </c>
    </row>
    <row r="200" spans="2:5" ht="15" thickBot="1" x14ac:dyDescent="0.25">
      <c r="B200" s="4" t="s">
        <v>85</v>
      </c>
      <c r="C200" s="5">
        <v>1</v>
      </c>
      <c r="D200" s="5">
        <v>0</v>
      </c>
      <c r="E200" s="6">
        <f t="shared" si="27"/>
        <v>-1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2</v>
      </c>
      <c r="D208" s="5">
        <v>1</v>
      </c>
      <c r="E208" s="6">
        <f t="shared" si="28"/>
        <v>-0.5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1</v>
      </c>
      <c r="E209" s="6">
        <f t="shared" si="28"/>
        <v>0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0</v>
      </c>
      <c r="E210" s="6">
        <f t="shared" si="28"/>
        <v>-1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1</v>
      </c>
      <c r="D221" s="5">
        <v>2</v>
      </c>
      <c r="E221" s="6">
        <f t="shared" ref="E221:E223" si="30">IF(C221=0,"-",(D221-C221)/C221)</f>
        <v>1</v>
      </c>
    </row>
    <row r="222" spans="2:5" ht="15" thickBot="1" x14ac:dyDescent="0.25">
      <c r="B222" s="16" t="s">
        <v>92</v>
      </c>
      <c r="C222" s="5">
        <v>2</v>
      </c>
      <c r="D222" s="5">
        <v>1</v>
      </c>
      <c r="E222" s="6">
        <f t="shared" si="30"/>
        <v>-0.5</v>
      </c>
    </row>
    <row r="223" spans="2:5" ht="15" thickBot="1" x14ac:dyDescent="0.25">
      <c r="B223" s="16" t="s">
        <v>93</v>
      </c>
      <c r="C223" s="5">
        <v>1</v>
      </c>
      <c r="D223" s="5">
        <v>8</v>
      </c>
      <c r="E223" s="6">
        <f t="shared" si="30"/>
        <v>7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2246</v>
      </c>
      <c r="D14" s="5">
        <v>2092</v>
      </c>
      <c r="E14" s="6">
        <f>IF(C14&gt;0,(D14-C14)/C14)</f>
        <v>-6.8566340160284955E-2</v>
      </c>
    </row>
    <row r="15" spans="1:5" ht="20.100000000000001" customHeight="1" thickBot="1" x14ac:dyDescent="0.25">
      <c r="B15" s="4" t="s">
        <v>17</v>
      </c>
      <c r="C15" s="5">
        <v>2254</v>
      </c>
      <c r="D15" s="5">
        <v>2084</v>
      </c>
      <c r="E15" s="6">
        <f t="shared" ref="E15:E25" si="0">IF(C15&gt;0,(D15-C15)/C15)</f>
        <v>-7.5421472937000883E-2</v>
      </c>
    </row>
    <row r="16" spans="1:5" ht="20.100000000000001" customHeight="1" thickBot="1" x14ac:dyDescent="0.25">
      <c r="B16" s="4" t="s">
        <v>18</v>
      </c>
      <c r="C16" s="5">
        <v>1793</v>
      </c>
      <c r="D16" s="5">
        <v>1606</v>
      </c>
      <c r="E16" s="6">
        <f t="shared" si="0"/>
        <v>-0.10429447852760736</v>
      </c>
    </row>
    <row r="17" spans="2:5" ht="20.100000000000001" customHeight="1" thickBot="1" x14ac:dyDescent="0.25">
      <c r="B17" s="4" t="s">
        <v>19</v>
      </c>
      <c r="C17" s="5">
        <v>461</v>
      </c>
      <c r="D17" s="5">
        <v>478</v>
      </c>
      <c r="E17" s="6">
        <f t="shared" si="0"/>
        <v>3.6876355748373099E-2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2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0.20452528837622005</v>
      </c>
      <c r="D20" s="6">
        <f>D17/D15</f>
        <v>0.22936660268714013</v>
      </c>
      <c r="E20" s="6">
        <f t="shared" si="0"/>
        <v>0.12145840012324043</v>
      </c>
    </row>
    <row r="21" spans="2:5" ht="30" customHeight="1" thickBot="1" x14ac:dyDescent="0.25">
      <c r="B21" s="4" t="s">
        <v>23</v>
      </c>
      <c r="C21" s="5">
        <v>342</v>
      </c>
      <c r="D21" s="5">
        <v>284</v>
      </c>
      <c r="E21" s="6">
        <f t="shared" si="0"/>
        <v>-0.16959064327485379</v>
      </c>
    </row>
    <row r="22" spans="2:5" ht="20.100000000000001" customHeight="1" thickBot="1" x14ac:dyDescent="0.25">
      <c r="B22" s="4" t="s">
        <v>24</v>
      </c>
      <c r="C22" s="5">
        <v>228</v>
      </c>
      <c r="D22" s="5">
        <v>187</v>
      </c>
      <c r="E22" s="6">
        <f t="shared" si="0"/>
        <v>-0.17982456140350878</v>
      </c>
    </row>
    <row r="23" spans="2:5" ht="20.100000000000001" customHeight="1" thickBot="1" x14ac:dyDescent="0.25">
      <c r="B23" s="4" t="s">
        <v>25</v>
      </c>
      <c r="C23" s="5">
        <v>114</v>
      </c>
      <c r="D23" s="5">
        <v>97</v>
      </c>
      <c r="E23" s="6">
        <f t="shared" si="0"/>
        <v>-0.14912280701754385</v>
      </c>
    </row>
    <row r="24" spans="2:5" ht="20.100000000000001" customHeight="1" thickBot="1" x14ac:dyDescent="0.25">
      <c r="B24" s="4" t="s">
        <v>21</v>
      </c>
      <c r="C24" s="6">
        <f>C23/C21</f>
        <v>0.33333333333333331</v>
      </c>
      <c r="D24" s="6">
        <f t="shared" ref="D24" si="1">D23/D21</f>
        <v>0.34154929577464788</v>
      </c>
      <c r="E24" s="6">
        <f t="shared" si="0"/>
        <v>2.4647887323943685E-2</v>
      </c>
    </row>
    <row r="25" spans="2:5" ht="20.100000000000001" customHeight="1" thickBot="1" x14ac:dyDescent="0.25">
      <c r="B25" s="7" t="s">
        <v>26</v>
      </c>
      <c r="C25" s="6">
        <v>0.19970177631806274</v>
      </c>
      <c r="D25" s="6">
        <v>0.18463997420001896</v>
      </c>
      <c r="E25" s="6">
        <f t="shared" si="0"/>
        <v>-7.5421472937000925E-2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713</v>
      </c>
      <c r="D34" s="5">
        <v>586</v>
      </c>
      <c r="E34" s="6">
        <f>IF(C34&gt;0,(D34-C34)/C34,"-")</f>
        <v>-0.17812061711079943</v>
      </c>
    </row>
    <row r="35" spans="2:5" ht="20.100000000000001" customHeight="1" thickBot="1" x14ac:dyDescent="0.25">
      <c r="B35" s="4" t="s">
        <v>29</v>
      </c>
      <c r="C35" s="5">
        <v>15</v>
      </c>
      <c r="D35" s="5">
        <v>6</v>
      </c>
      <c r="E35" s="6">
        <f t="shared" ref="E35:E37" si="2">IF(C35&gt;0,(D35-C35)/C35,"-")</f>
        <v>-0.6</v>
      </c>
    </row>
    <row r="36" spans="2:5" ht="20.100000000000001" customHeight="1" thickBot="1" x14ac:dyDescent="0.25">
      <c r="B36" s="4" t="s">
        <v>28</v>
      </c>
      <c r="C36" s="5">
        <v>344</v>
      </c>
      <c r="D36" s="5">
        <v>432</v>
      </c>
      <c r="E36" s="6">
        <f t="shared" si="2"/>
        <v>0.2558139534883721</v>
      </c>
    </row>
    <row r="37" spans="2:5" ht="20.100000000000001" customHeight="1" thickBot="1" x14ac:dyDescent="0.25">
      <c r="B37" s="4" t="s">
        <v>30</v>
      </c>
      <c r="C37" s="5">
        <v>355</v>
      </c>
      <c r="D37" s="5">
        <v>148</v>
      </c>
      <c r="E37" s="6">
        <f t="shared" si="2"/>
        <v>-0.58309859154929577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532</v>
      </c>
      <c r="D44" s="5">
        <v>542</v>
      </c>
      <c r="E44" s="6">
        <f>IF(C44&gt;0,(D44-C44)/C44,"-")</f>
        <v>1.8796992481203006E-2</v>
      </c>
    </row>
    <row r="45" spans="2:5" ht="20.100000000000001" customHeight="1" thickBot="1" x14ac:dyDescent="0.25">
      <c r="B45" s="4" t="s">
        <v>34</v>
      </c>
      <c r="C45" s="5">
        <v>79</v>
      </c>
      <c r="D45" s="5">
        <v>39</v>
      </c>
      <c r="E45" s="6">
        <f t="shared" ref="E45:E51" si="3">IF(C45&gt;0,(D45-C45)/C45,"-")</f>
        <v>-0.50632911392405067</v>
      </c>
    </row>
    <row r="46" spans="2:5" ht="20.100000000000001" customHeight="1" thickBot="1" x14ac:dyDescent="0.25">
      <c r="B46" s="4" t="s">
        <v>31</v>
      </c>
      <c r="C46" s="5">
        <v>90</v>
      </c>
      <c r="D46" s="5">
        <v>124</v>
      </c>
      <c r="E46" s="6">
        <f t="shared" si="3"/>
        <v>0.37777777777777777</v>
      </c>
    </row>
    <row r="47" spans="2:5" ht="20.100000000000001" customHeight="1" thickBot="1" x14ac:dyDescent="0.25">
      <c r="B47" s="4" t="s">
        <v>32</v>
      </c>
      <c r="C47" s="5">
        <v>772</v>
      </c>
      <c r="D47" s="5">
        <v>671</v>
      </c>
      <c r="E47" s="6">
        <f t="shared" si="3"/>
        <v>-0.13082901554404144</v>
      </c>
    </row>
    <row r="48" spans="2:5" ht="20.100000000000001" customHeight="1" thickBot="1" x14ac:dyDescent="0.25">
      <c r="B48" s="4" t="s">
        <v>35</v>
      </c>
      <c r="C48" s="5">
        <v>179</v>
      </c>
      <c r="D48" s="5">
        <v>133</v>
      </c>
      <c r="E48" s="6">
        <f t="shared" si="3"/>
        <v>-0.25698324022346369</v>
      </c>
    </row>
    <row r="49" spans="2:5" ht="20.100000000000001" customHeight="1" thickBot="1" x14ac:dyDescent="0.25">
      <c r="B49" s="4" t="s">
        <v>67</v>
      </c>
      <c r="C49" s="5">
        <v>347</v>
      </c>
      <c r="D49" s="5">
        <v>297</v>
      </c>
      <c r="E49" s="6">
        <f t="shared" si="3"/>
        <v>-0.14409221902017291</v>
      </c>
    </row>
    <row r="50" spans="2:5" ht="20.100000000000001" customHeight="1" collapsed="1" thickBot="1" x14ac:dyDescent="0.25">
      <c r="B50" s="4" t="s">
        <v>36</v>
      </c>
      <c r="C50" s="6">
        <f>C44/(C44+C45)</f>
        <v>0.87070376432078556</v>
      </c>
      <c r="D50" s="6">
        <f>D44/(D44+D45)</f>
        <v>0.93287435456110157</v>
      </c>
      <c r="E50" s="6">
        <f t="shared" si="3"/>
        <v>7.1402689166979491E-2</v>
      </c>
    </row>
    <row r="51" spans="2:5" ht="20.100000000000001" customHeight="1" thickBot="1" x14ac:dyDescent="0.25">
      <c r="B51" s="4" t="s">
        <v>37</v>
      </c>
      <c r="C51" s="6">
        <f>C47/(C46+C47)</f>
        <v>0.89559164733178653</v>
      </c>
      <c r="D51" s="6">
        <f t="shared" ref="D51" si="4">D47/(D46+D47)</f>
        <v>0.84402515723270444</v>
      </c>
      <c r="E51" s="6">
        <f t="shared" si="3"/>
        <v>-5.7578127545866283E-2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614</v>
      </c>
      <c r="D58" s="5">
        <v>588</v>
      </c>
      <c r="E58" s="6">
        <f>IF(C58&gt;0,(D58-C58)/C58,"-")</f>
        <v>-4.2345276872964167E-2</v>
      </c>
    </row>
    <row r="59" spans="2:5" ht="20.100000000000001" customHeight="1" thickBot="1" x14ac:dyDescent="0.25">
      <c r="B59" s="4" t="s">
        <v>41</v>
      </c>
      <c r="C59" s="5">
        <v>414</v>
      </c>
      <c r="D59" s="5">
        <v>463</v>
      </c>
      <c r="E59" s="6">
        <f t="shared" ref="E59:E63" si="5">IF(C59&gt;0,(D59-C59)/C59,"-")</f>
        <v>0.11835748792270531</v>
      </c>
    </row>
    <row r="60" spans="2:5" ht="20.100000000000001" customHeight="1" thickBot="1" x14ac:dyDescent="0.25">
      <c r="B60" s="4" t="s">
        <v>42</v>
      </c>
      <c r="C60" s="5">
        <v>121</v>
      </c>
      <c r="D60" s="5">
        <v>79</v>
      </c>
      <c r="E60" s="6">
        <f t="shared" si="5"/>
        <v>-0.34710743801652894</v>
      </c>
    </row>
    <row r="61" spans="2:5" ht="20.100000000000001" customHeight="1" collapsed="1" thickBot="1" x14ac:dyDescent="0.25">
      <c r="B61" s="4" t="s">
        <v>98</v>
      </c>
      <c r="C61" s="6">
        <f>(C59+C60)/C58</f>
        <v>0.87133550488599354</v>
      </c>
      <c r="D61" s="6">
        <f>(D59+D60)/D58</f>
        <v>0.92176870748299322</v>
      </c>
      <c r="E61" s="6">
        <f t="shared" si="5"/>
        <v>5.7880348401042621E-2</v>
      </c>
    </row>
    <row r="62" spans="2:5" ht="20.100000000000001" customHeight="1" thickBot="1" x14ac:dyDescent="0.25">
      <c r="B62" s="4" t="s">
        <v>39</v>
      </c>
      <c r="C62" s="6">
        <v>0.85185185185185186</v>
      </c>
      <c r="D62" s="6">
        <v>0.91865079365079361</v>
      </c>
      <c r="E62" s="6">
        <f t="shared" si="5"/>
        <v>7.8416149068322921E-2</v>
      </c>
    </row>
    <row r="63" spans="2:5" ht="20.100000000000001" customHeight="1" thickBot="1" x14ac:dyDescent="0.25">
      <c r="B63" s="4" t="s">
        <v>40</v>
      </c>
      <c r="C63" s="6">
        <v>0.9453125</v>
      </c>
      <c r="D63" s="6">
        <v>0.94047619047619047</v>
      </c>
      <c r="E63" s="6">
        <f t="shared" si="5"/>
        <v>-5.1160960251869451E-3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1852</v>
      </c>
      <c r="D70" s="5">
        <v>1940</v>
      </c>
      <c r="E70" s="6">
        <f>IF(C70&gt;0,(D70-C70)/C70,"-")</f>
        <v>4.7516198704103674E-2</v>
      </c>
    </row>
    <row r="71" spans="2:10" ht="20.100000000000001" customHeight="1" thickBot="1" x14ac:dyDescent="0.25">
      <c r="B71" s="4" t="s">
        <v>45</v>
      </c>
      <c r="C71" s="5">
        <v>929</v>
      </c>
      <c r="D71" s="5">
        <v>895</v>
      </c>
      <c r="E71" s="6">
        <f t="shared" ref="E71:E77" si="6">IF(C71&gt;0,(D71-C71)/C71,"-")</f>
        <v>-3.6598493003229281E-2</v>
      </c>
    </row>
    <row r="72" spans="2:10" ht="20.100000000000001" customHeight="1" thickBot="1" x14ac:dyDescent="0.25">
      <c r="B72" s="4" t="s">
        <v>43</v>
      </c>
      <c r="C72" s="5">
        <v>2</v>
      </c>
      <c r="D72" s="5">
        <v>2</v>
      </c>
      <c r="E72" s="6">
        <f t="shared" si="6"/>
        <v>0</v>
      </c>
    </row>
    <row r="73" spans="2:10" ht="20.100000000000001" customHeight="1" thickBot="1" x14ac:dyDescent="0.25">
      <c r="B73" s="4" t="s">
        <v>46</v>
      </c>
      <c r="C73" s="5">
        <v>598</v>
      </c>
      <c r="D73" s="5">
        <v>705</v>
      </c>
      <c r="E73" s="6">
        <f t="shared" si="6"/>
        <v>0.17892976588628762</v>
      </c>
    </row>
    <row r="74" spans="2:10" ht="20.100000000000001" customHeight="1" thickBot="1" x14ac:dyDescent="0.25">
      <c r="B74" s="4" t="s">
        <v>47</v>
      </c>
      <c r="C74" s="5">
        <v>168</v>
      </c>
      <c r="D74" s="5">
        <v>165</v>
      </c>
      <c r="E74" s="6">
        <f t="shared" si="6"/>
        <v>-1.7857142857142856E-2</v>
      </c>
    </row>
    <row r="75" spans="2:10" ht="20.100000000000001" customHeight="1" thickBot="1" x14ac:dyDescent="0.25">
      <c r="B75" s="4" t="s">
        <v>48</v>
      </c>
      <c r="C75" s="5">
        <v>155</v>
      </c>
      <c r="D75" s="5">
        <v>173</v>
      </c>
      <c r="E75" s="6">
        <f t="shared" si="6"/>
        <v>0.11612903225806452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79</v>
      </c>
      <c r="D90" s="5">
        <v>71</v>
      </c>
      <c r="E90" s="6">
        <f>IF(C90&gt;0,(D90-C90)/C90,"-")</f>
        <v>-0.10126582278481013</v>
      </c>
    </row>
    <row r="91" spans="2:5" ht="29.25" thickBot="1" x14ac:dyDescent="0.25">
      <c r="B91" s="4" t="s">
        <v>52</v>
      </c>
      <c r="C91" s="5">
        <v>55</v>
      </c>
      <c r="D91" s="5">
        <v>44</v>
      </c>
      <c r="E91" s="6">
        <f t="shared" ref="E91:E93" si="7">IF(C91&gt;0,(D91-C91)/C91,"-")</f>
        <v>-0.2</v>
      </c>
    </row>
    <row r="92" spans="2:5" ht="29.25" customHeight="1" thickBot="1" x14ac:dyDescent="0.25">
      <c r="B92" s="4" t="s">
        <v>53</v>
      </c>
      <c r="C92" s="5">
        <v>104</v>
      </c>
      <c r="D92" s="5">
        <v>63</v>
      </c>
      <c r="E92" s="6">
        <f t="shared" si="7"/>
        <v>-0.39423076923076922</v>
      </c>
    </row>
    <row r="93" spans="2:5" ht="29.25" customHeight="1" thickBot="1" x14ac:dyDescent="0.25">
      <c r="B93" s="4" t="s">
        <v>54</v>
      </c>
      <c r="C93" s="6">
        <f>(C90+C91)/(C90+C91+C92)</f>
        <v>0.56302521008403361</v>
      </c>
      <c r="D93" s="6">
        <f>(D90+D91)/(D90+D91+D92)</f>
        <v>0.6460674157303371</v>
      </c>
      <c r="E93" s="6">
        <f t="shared" si="7"/>
        <v>0.14749287271507636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238</v>
      </c>
      <c r="D100" s="5">
        <v>178</v>
      </c>
      <c r="E100" s="6">
        <f>IF(C100&gt;0,(D100-C100)/C100,"-")</f>
        <v>-0.25210084033613445</v>
      </c>
    </row>
    <row r="101" spans="2:5" ht="20.100000000000001" customHeight="1" thickBot="1" x14ac:dyDescent="0.25">
      <c r="B101" s="4" t="s">
        <v>41</v>
      </c>
      <c r="C101" s="5">
        <v>117</v>
      </c>
      <c r="D101" s="5">
        <v>93</v>
      </c>
      <c r="E101" s="6">
        <f t="shared" ref="E101:E105" si="8">IF(C101&gt;0,(D101-C101)/C101,"-")</f>
        <v>-0.20512820512820512</v>
      </c>
    </row>
    <row r="102" spans="2:5" ht="20.100000000000001" customHeight="1" thickBot="1" x14ac:dyDescent="0.25">
      <c r="B102" s="4" t="s">
        <v>42</v>
      </c>
      <c r="C102" s="5">
        <v>17</v>
      </c>
      <c r="D102" s="5">
        <v>22</v>
      </c>
      <c r="E102" s="6">
        <f t="shared" si="8"/>
        <v>0.29411764705882354</v>
      </c>
    </row>
    <row r="103" spans="2:5" ht="20.100000000000001" customHeight="1" thickBot="1" x14ac:dyDescent="0.25">
      <c r="B103" s="4" t="s">
        <v>98</v>
      </c>
      <c r="C103" s="6">
        <f>(C101+C102)/C100</f>
        <v>0.56302521008403361</v>
      </c>
      <c r="D103" s="6">
        <f>(D101+D102)/D100</f>
        <v>0.6460674157303371</v>
      </c>
      <c r="E103" s="6">
        <f t="shared" si="8"/>
        <v>0.14749287271507636</v>
      </c>
    </row>
    <row r="104" spans="2:5" ht="20.100000000000001" customHeight="1" thickBot="1" x14ac:dyDescent="0.25">
      <c r="B104" s="4" t="s">
        <v>39</v>
      </c>
      <c r="C104" s="6">
        <v>0.58499999999999996</v>
      </c>
      <c r="D104" s="6">
        <v>0.6690647482014388</v>
      </c>
      <c r="E104" s="6">
        <f t="shared" si="8"/>
        <v>0.14370042427596383</v>
      </c>
    </row>
    <row r="105" spans="2:5" ht="20.100000000000001" customHeight="1" thickBot="1" x14ac:dyDescent="0.25">
      <c r="B105" s="4" t="s">
        <v>40</v>
      </c>
      <c r="C105" s="6">
        <v>0.44736842105263158</v>
      </c>
      <c r="D105" s="6">
        <v>0.5641025641025641</v>
      </c>
      <c r="E105" s="6">
        <f t="shared" si="8"/>
        <v>0.26093514328808443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246</v>
      </c>
      <c r="D112" s="5">
        <v>246</v>
      </c>
      <c r="E112" s="6">
        <f>IF(C112&gt;0,(D112-C112)/C112,"-")</f>
        <v>0</v>
      </c>
    </row>
    <row r="113" spans="2:14" ht="15" thickBot="1" x14ac:dyDescent="0.25">
      <c r="B113" s="4" t="s">
        <v>56</v>
      </c>
      <c r="C113" s="5">
        <v>130</v>
      </c>
      <c r="D113" s="5">
        <v>125</v>
      </c>
      <c r="E113" s="6">
        <f t="shared" ref="E113:E114" si="9">IF(C113&gt;0,(D113-C113)/C113,"-")</f>
        <v>-3.8461538461538464E-2</v>
      </c>
    </row>
    <row r="114" spans="2:14" ht="15" thickBot="1" x14ac:dyDescent="0.25">
      <c r="B114" s="4" t="s">
        <v>57</v>
      </c>
      <c r="C114" s="5">
        <v>116</v>
      </c>
      <c r="D114" s="5">
        <v>121</v>
      </c>
      <c r="E114" s="6">
        <f t="shared" si="9"/>
        <v>4.3103448275862072E-2</v>
      </c>
    </row>
    <row r="115" spans="2:14" s="22" customFormat="1" x14ac:dyDescent="0.2"/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3</v>
      </c>
      <c r="D128" s="10">
        <v>0</v>
      </c>
      <c r="E128" s="10">
        <v>0</v>
      </c>
      <c r="F128" s="10">
        <v>3</v>
      </c>
      <c r="G128" s="10">
        <v>1</v>
      </c>
      <c r="H128" s="10">
        <v>1</v>
      </c>
      <c r="I128" s="10">
        <v>1</v>
      </c>
      <c r="J128" s="10">
        <v>3</v>
      </c>
      <c r="K128" s="6">
        <f>IF(C128=0,"-",(G128-C128)/C128)</f>
        <v>-0.66666666666666663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0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3</v>
      </c>
      <c r="D133" s="10">
        <v>0</v>
      </c>
      <c r="E133" s="10">
        <v>0</v>
      </c>
      <c r="F133" s="10">
        <v>3</v>
      </c>
      <c r="G133" s="10">
        <v>1</v>
      </c>
      <c r="H133" s="10">
        <v>1</v>
      </c>
      <c r="I133" s="10">
        <v>1</v>
      </c>
      <c r="J133" s="10">
        <v>3</v>
      </c>
      <c r="K133" s="6">
        <f t="shared" si="11"/>
        <v>-0.66666666666666663</v>
      </c>
      <c r="L133" s="6" t="str">
        <f t="shared" si="10"/>
        <v>-</v>
      </c>
      <c r="M133" s="6" t="str">
        <f t="shared" si="10"/>
        <v>-</v>
      </c>
      <c r="N133" s="6">
        <f t="shared" si="10"/>
        <v>0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>
        <f t="shared" si="12"/>
        <v>1</v>
      </c>
      <c r="I134" s="6">
        <f t="shared" si="12"/>
        <v>1</v>
      </c>
      <c r="J134" s="6">
        <f t="shared" si="12"/>
        <v>1</v>
      </c>
      <c r="K134" s="6">
        <f>IF(OR(C134="-",G134="-"),"-",(G134-C134)/C134)</f>
        <v>0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7</v>
      </c>
      <c r="D143" s="10">
        <v>0</v>
      </c>
      <c r="E143" s="10">
        <v>2</v>
      </c>
      <c r="F143" s="10">
        <v>9</v>
      </c>
      <c r="G143" s="10">
        <v>4</v>
      </c>
      <c r="H143" s="10">
        <v>0</v>
      </c>
      <c r="I143" s="10">
        <v>1</v>
      </c>
      <c r="J143" s="10">
        <v>5</v>
      </c>
      <c r="K143" s="6">
        <f>IF(C143=0,"-",(G143-C143)/C143)</f>
        <v>-0.42857142857142855</v>
      </c>
      <c r="L143" s="6" t="str">
        <f t="shared" ref="L143:N147" si="15">IF(D143=0,"-",(H143-D143)/D143)</f>
        <v>-</v>
      </c>
      <c r="M143" s="6">
        <f t="shared" si="15"/>
        <v>-0.5</v>
      </c>
      <c r="N143" s="6">
        <f t="shared" si="15"/>
        <v>-0.44444444444444442</v>
      </c>
    </row>
    <row r="144" spans="2:14" ht="15" thickBot="1" x14ac:dyDescent="0.25">
      <c r="B144" s="4" t="s">
        <v>72</v>
      </c>
      <c r="C144" s="10">
        <v>1</v>
      </c>
      <c r="D144" s="10">
        <v>0</v>
      </c>
      <c r="E144" s="10">
        <v>0</v>
      </c>
      <c r="F144" s="10">
        <v>1</v>
      </c>
      <c r="G144" s="10">
        <v>0</v>
      </c>
      <c r="H144" s="10">
        <v>0</v>
      </c>
      <c r="I144" s="10">
        <v>0</v>
      </c>
      <c r="J144" s="10">
        <v>0</v>
      </c>
      <c r="K144" s="6">
        <f t="shared" ref="K144:K147" si="16">IF(C144=0,"-",(G144-C144)/C144)</f>
        <v>-1</v>
      </c>
      <c r="L144" s="6" t="str">
        <f t="shared" si="15"/>
        <v>-</v>
      </c>
      <c r="M144" s="6" t="str">
        <f t="shared" si="15"/>
        <v>-</v>
      </c>
      <c r="N144" s="6">
        <f t="shared" si="15"/>
        <v>-1</v>
      </c>
    </row>
    <row r="145" spans="2:14" ht="15" thickBot="1" x14ac:dyDescent="0.25">
      <c r="B145" s="4" t="s">
        <v>73</v>
      </c>
      <c r="C145" s="10">
        <v>46</v>
      </c>
      <c r="D145" s="10">
        <v>0</v>
      </c>
      <c r="E145" s="10">
        <v>15</v>
      </c>
      <c r="F145" s="10">
        <v>61</v>
      </c>
      <c r="G145" s="10">
        <v>27</v>
      </c>
      <c r="H145" s="10">
        <v>0</v>
      </c>
      <c r="I145" s="10">
        <v>8</v>
      </c>
      <c r="J145" s="10">
        <v>35</v>
      </c>
      <c r="K145" s="6">
        <f t="shared" si="16"/>
        <v>-0.41304347826086957</v>
      </c>
      <c r="L145" s="6" t="str">
        <f t="shared" si="15"/>
        <v>-</v>
      </c>
      <c r="M145" s="6">
        <f t="shared" si="15"/>
        <v>-0.46666666666666667</v>
      </c>
      <c r="N145" s="6">
        <f t="shared" si="15"/>
        <v>-0.42622950819672129</v>
      </c>
    </row>
    <row r="146" spans="2:14" ht="15" thickBot="1" x14ac:dyDescent="0.25">
      <c r="B146" s="4" t="s">
        <v>74</v>
      </c>
      <c r="C146" s="10">
        <v>3</v>
      </c>
      <c r="D146" s="10">
        <v>0</v>
      </c>
      <c r="E146" s="10">
        <v>0</v>
      </c>
      <c r="F146" s="10">
        <v>3</v>
      </c>
      <c r="G146" s="10">
        <v>0</v>
      </c>
      <c r="H146" s="10">
        <v>0</v>
      </c>
      <c r="I146" s="10">
        <v>0</v>
      </c>
      <c r="J146" s="10">
        <v>0</v>
      </c>
      <c r="K146" s="6">
        <f t="shared" si="16"/>
        <v>-1</v>
      </c>
      <c r="L146" s="6" t="str">
        <f t="shared" si="15"/>
        <v>-</v>
      </c>
      <c r="M146" s="6" t="str">
        <f t="shared" si="15"/>
        <v>-</v>
      </c>
      <c r="N146" s="6">
        <f t="shared" si="15"/>
        <v>-1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57</v>
      </c>
      <c r="D148" s="10">
        <v>0</v>
      </c>
      <c r="E148" s="10">
        <v>17</v>
      </c>
      <c r="F148" s="10">
        <v>74</v>
      </c>
      <c r="G148" s="10">
        <v>31</v>
      </c>
      <c r="H148" s="10">
        <v>0</v>
      </c>
      <c r="I148" s="10">
        <v>9</v>
      </c>
      <c r="J148" s="10">
        <v>40</v>
      </c>
      <c r="K148" s="6"/>
      <c r="L148" s="6"/>
      <c r="M148" s="6"/>
      <c r="N148" s="6"/>
    </row>
    <row r="149" spans="2:14" ht="29.25" thickBot="1" x14ac:dyDescent="0.25">
      <c r="B149" s="7" t="s">
        <v>76</v>
      </c>
      <c r="C149" s="6">
        <f t="shared" ref="C149:J150" si="17">IF(C143=0,"-",(C143/(C143+C145)))</f>
        <v>0.13207547169811321</v>
      </c>
      <c r="D149" s="6" t="str">
        <f t="shared" si="17"/>
        <v>-</v>
      </c>
      <c r="E149" s="6">
        <f t="shared" si="17"/>
        <v>0.11764705882352941</v>
      </c>
      <c r="F149" s="6">
        <f t="shared" si="17"/>
        <v>0.12857142857142856</v>
      </c>
      <c r="G149" s="6">
        <f t="shared" si="17"/>
        <v>0.12903225806451613</v>
      </c>
      <c r="H149" s="6" t="str">
        <f t="shared" si="17"/>
        <v>-</v>
      </c>
      <c r="I149" s="6">
        <f t="shared" si="17"/>
        <v>0.1111111111111111</v>
      </c>
      <c r="J149" s="6">
        <f t="shared" si="17"/>
        <v>0.125</v>
      </c>
      <c r="K149" s="6">
        <f>IF(OR(C149="-",G149="-"),"-",(G149-C149)/C149)</f>
        <v>-2.3041474654377895E-2</v>
      </c>
      <c r="L149" s="6" t="str">
        <f t="shared" ref="L149:N150" si="18">IF(OR(D149="-",H149="-"),"-",(H149-D149)/D149)</f>
        <v>-</v>
      </c>
      <c r="M149" s="6">
        <f t="shared" si="18"/>
        <v>-5.5555555555555594E-2</v>
      </c>
      <c r="N149" s="6">
        <f t="shared" si="18"/>
        <v>-2.7777777777777683E-2</v>
      </c>
    </row>
    <row r="150" spans="2:14" ht="29.25" thickBot="1" x14ac:dyDescent="0.25">
      <c r="B150" s="7" t="s">
        <v>77</v>
      </c>
      <c r="C150" s="6">
        <f t="shared" si="17"/>
        <v>0.25</v>
      </c>
      <c r="D150" s="6" t="str">
        <f t="shared" si="17"/>
        <v>-</v>
      </c>
      <c r="E150" s="6" t="str">
        <f t="shared" si="17"/>
        <v>-</v>
      </c>
      <c r="F150" s="6">
        <f t="shared" si="17"/>
        <v>0.25</v>
      </c>
      <c r="G150" s="6" t="str">
        <f t="shared" si="17"/>
        <v>-</v>
      </c>
      <c r="H150" s="6" t="str">
        <f t="shared" si="17"/>
        <v>-</v>
      </c>
      <c r="I150" s="6" t="str">
        <f t="shared" si="17"/>
        <v>-</v>
      </c>
      <c r="J150" s="6" t="str">
        <f t="shared" si="17"/>
        <v>-</v>
      </c>
      <c r="K150" s="6" t="str">
        <f>IF(OR(C150="-",G150="-"),"-",(G150-C150)/C150)</f>
        <v>-</v>
      </c>
      <c r="L150" s="6" t="str">
        <f t="shared" si="18"/>
        <v>-</v>
      </c>
      <c r="M150" s="6" t="str">
        <f t="shared" si="18"/>
        <v>-</v>
      </c>
      <c r="N150" s="6" t="str">
        <f t="shared" si="18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49</v>
      </c>
      <c r="D157" s="19">
        <v>27</v>
      </c>
      <c r="E157" s="18">
        <f>IF(C157=0,"-",(D157-C157)/C157)</f>
        <v>-0.44897959183673469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8</v>
      </c>
      <c r="D158" s="19">
        <v>4</v>
      </c>
      <c r="E158" s="18">
        <f t="shared" ref="E158:E159" si="19">IF(C158=0,"-",(D158-C158)/C158)</f>
        <v>-0.5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19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0.85964912280701755</v>
      </c>
      <c r="D160" s="18">
        <f>IF(D157=0,"-",D157/(D157+D158+D159))</f>
        <v>0.87096774193548387</v>
      </c>
      <c r="E160" s="18">
        <f>IF(OR(C160="-",D160="-"),"-",(D160-C160)/C160)</f>
        <v>1.3166556945358784E-2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3</v>
      </c>
      <c r="D166" s="5">
        <v>3</v>
      </c>
      <c r="E166" s="6">
        <f>IF(C166=0,"-",(D166-C166)/C166)</f>
        <v>0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3</v>
      </c>
      <c r="E167" s="6">
        <f t="shared" ref="E167:E168" si="20">IF(C167=0,"-",(D167-C167)/C167)</f>
        <v>2</v>
      </c>
    </row>
    <row r="168" spans="2:14" ht="20.100000000000001" customHeight="1" thickBot="1" x14ac:dyDescent="0.25">
      <c r="B168" s="4" t="s">
        <v>42</v>
      </c>
      <c r="C168" s="5">
        <v>2</v>
      </c>
      <c r="D168" s="5">
        <v>0</v>
      </c>
      <c r="E168" s="6">
        <f t="shared" si="20"/>
        <v>-1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1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1</v>
      </c>
      <c r="E170" s="6">
        <f t="shared" si="21"/>
        <v>0</v>
      </c>
    </row>
    <row r="171" spans="2:14" ht="20.100000000000001" customHeight="1" thickBot="1" x14ac:dyDescent="0.25">
      <c r="B171" s="4" t="s">
        <v>40</v>
      </c>
      <c r="C171" s="6">
        <v>1</v>
      </c>
      <c r="D171" s="6" t="s">
        <v>104</v>
      </c>
      <c r="E171" s="6" t="str">
        <f t="shared" si="21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4</v>
      </c>
      <c r="D178" s="5">
        <v>2</v>
      </c>
      <c r="E178" s="6">
        <f>IF(C178=0,"-",(D178-C178)/C178)</f>
        <v>-0.5</v>
      </c>
      <c r="H178" s="13"/>
    </row>
    <row r="179" spans="2:8" ht="15" thickBot="1" x14ac:dyDescent="0.25">
      <c r="B179" s="4" t="s">
        <v>43</v>
      </c>
      <c r="C179" s="5">
        <v>4</v>
      </c>
      <c r="D179" s="5">
        <v>1</v>
      </c>
      <c r="E179" s="6">
        <f t="shared" ref="E179:E185" si="22">IF(C179=0,"-",(D179-C179)/C179)</f>
        <v>-0.75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2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1</v>
      </c>
      <c r="E181" s="6" t="str">
        <f t="shared" si="22"/>
        <v>-</v>
      </c>
      <c r="H181" s="13"/>
    </row>
    <row r="182" spans="2:8" ht="15" thickBot="1" x14ac:dyDescent="0.25">
      <c r="B182" s="15" t="s">
        <v>79</v>
      </c>
      <c r="C182" s="5">
        <v>79</v>
      </c>
      <c r="D182" s="5">
        <v>41</v>
      </c>
      <c r="E182" s="6">
        <f t="shared" si="22"/>
        <v>-0.48101265822784811</v>
      </c>
      <c r="H182" s="13"/>
    </row>
    <row r="183" spans="2:8" ht="15" thickBot="1" x14ac:dyDescent="0.25">
      <c r="B183" s="4" t="s">
        <v>47</v>
      </c>
      <c r="C183" s="5">
        <v>62</v>
      </c>
      <c r="D183" s="5">
        <v>33</v>
      </c>
      <c r="E183" s="6">
        <f t="shared" si="22"/>
        <v>-0.46774193548387094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2"/>
        <v>-</v>
      </c>
      <c r="H184" s="13"/>
    </row>
    <row r="185" spans="2:8" ht="15" thickBot="1" x14ac:dyDescent="0.25">
      <c r="B185" s="4" t="s">
        <v>80</v>
      </c>
      <c r="C185" s="5">
        <v>17</v>
      </c>
      <c r="D185" s="5">
        <v>8</v>
      </c>
      <c r="E185" s="6">
        <f t="shared" si="22"/>
        <v>-0.52941176470588236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8</v>
      </c>
      <c r="D197" s="5">
        <v>11</v>
      </c>
      <c r="E197" s="6">
        <f t="shared" ref="E197:E200" si="23">IF(C197=0,"-",(D197-C197)/C197)</f>
        <v>0.375</v>
      </c>
    </row>
    <row r="198" spans="2:5" ht="15" thickBot="1" x14ac:dyDescent="0.25">
      <c r="B198" s="4" t="s">
        <v>83</v>
      </c>
      <c r="C198" s="5">
        <v>1</v>
      </c>
      <c r="D198" s="5">
        <v>0</v>
      </c>
      <c r="E198" s="6">
        <f t="shared" si="23"/>
        <v>-1</v>
      </c>
    </row>
    <row r="199" spans="2:5" ht="15" thickBot="1" x14ac:dyDescent="0.25">
      <c r="B199" s="4" t="s">
        <v>84</v>
      </c>
      <c r="C199" s="5">
        <v>9</v>
      </c>
      <c r="D199" s="5">
        <v>11</v>
      </c>
      <c r="E199" s="6">
        <f t="shared" si="23"/>
        <v>0.22222222222222221</v>
      </c>
    </row>
    <row r="200" spans="2:5" ht="15" thickBot="1" x14ac:dyDescent="0.25">
      <c r="B200" s="4" t="s">
        <v>85</v>
      </c>
      <c r="C200" s="5">
        <v>8</v>
      </c>
      <c r="D200" s="5">
        <v>11</v>
      </c>
      <c r="E200" s="6">
        <f t="shared" si="23"/>
        <v>0.375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4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9</v>
      </c>
      <c r="D208" s="5">
        <v>11</v>
      </c>
      <c r="E208" s="6">
        <f t="shared" si="24"/>
        <v>0.22222222222222221</v>
      </c>
    </row>
    <row r="209" spans="2:5" ht="20.100000000000001" customHeight="1" thickBot="1" x14ac:dyDescent="0.25">
      <c r="B209" s="17" t="s">
        <v>86</v>
      </c>
      <c r="C209" s="5">
        <v>9</v>
      </c>
      <c r="D209" s="5">
        <v>8</v>
      </c>
      <c r="E209" s="6">
        <f t="shared" si="24"/>
        <v>-0.1111111111111111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3</v>
      </c>
      <c r="E210" s="6" t="str">
        <f t="shared" si="24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1</v>
      </c>
      <c r="D212" s="5">
        <v>0</v>
      </c>
      <c r="E212" s="6">
        <f>IF(C212=0,"-",(D212-C212)/C212)</f>
        <v>-1</v>
      </c>
    </row>
    <row r="213" spans="2:5" ht="15" thickBot="1" x14ac:dyDescent="0.25">
      <c r="B213" s="17" t="s">
        <v>86</v>
      </c>
      <c r="C213" s="5">
        <v>1</v>
      </c>
      <c r="D213" s="5">
        <v>0</v>
      </c>
      <c r="E213" s="6">
        <f t="shared" ref="E213:E214" si="25">IF(C213=0,"-",(D213-C213)/C213)</f>
        <v>-1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5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16</v>
      </c>
      <c r="D221" s="5">
        <v>6</v>
      </c>
      <c r="E221" s="6">
        <f t="shared" ref="E221:E223" si="26">IF(C221=0,"-",(D221-C221)/C221)</f>
        <v>-0.625</v>
      </c>
    </row>
    <row r="222" spans="2:5" ht="15" thickBot="1" x14ac:dyDescent="0.25">
      <c r="B222" s="16" t="s">
        <v>92</v>
      </c>
      <c r="C222" s="5">
        <v>11</v>
      </c>
      <c r="D222" s="5">
        <v>11</v>
      </c>
      <c r="E222" s="6">
        <f t="shared" si="26"/>
        <v>0</v>
      </c>
    </row>
    <row r="223" spans="2:5" ht="15" thickBot="1" x14ac:dyDescent="0.25">
      <c r="B223" s="16" t="s">
        <v>93</v>
      </c>
      <c r="C223" s="5">
        <v>27</v>
      </c>
      <c r="D223" s="5">
        <v>3</v>
      </c>
      <c r="E223" s="6">
        <f t="shared" si="26"/>
        <v>-0.88888888888888884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452</v>
      </c>
      <c r="D14" s="5">
        <v>453</v>
      </c>
      <c r="E14" s="6">
        <f>IF(C14&gt;0,(D14-C14)/C14)</f>
        <v>2.2123893805309734E-3</v>
      </c>
    </row>
    <row r="15" spans="1:5" ht="20.100000000000001" customHeight="1" thickBot="1" x14ac:dyDescent="0.25">
      <c r="B15" s="4" t="s">
        <v>17</v>
      </c>
      <c r="C15" s="5">
        <v>435</v>
      </c>
      <c r="D15" s="5">
        <v>453</v>
      </c>
      <c r="E15" s="6">
        <f t="shared" ref="E15:E25" si="0">IF(C15&gt;0,(D15-C15)/C15)</f>
        <v>4.1379310344827586E-2</v>
      </c>
    </row>
    <row r="16" spans="1:5" ht="20.100000000000001" customHeight="1" thickBot="1" x14ac:dyDescent="0.25">
      <c r="B16" s="4" t="s">
        <v>18</v>
      </c>
      <c r="C16" s="5">
        <v>361</v>
      </c>
      <c r="D16" s="5">
        <v>340</v>
      </c>
      <c r="E16" s="6">
        <f t="shared" si="0"/>
        <v>-5.817174515235457E-2</v>
      </c>
    </row>
    <row r="17" spans="2:5" ht="20.100000000000001" customHeight="1" thickBot="1" x14ac:dyDescent="0.25">
      <c r="B17" s="4" t="s">
        <v>19</v>
      </c>
      <c r="C17" s="5">
        <v>74</v>
      </c>
      <c r="D17" s="5">
        <v>113</v>
      </c>
      <c r="E17" s="6">
        <f t="shared" si="0"/>
        <v>0.52702702702702697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1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0.17011494252873563</v>
      </c>
      <c r="D20" s="6">
        <f>D17/D15</f>
        <v>0.24944812362030905</v>
      </c>
      <c r="E20" s="6">
        <f t="shared" si="0"/>
        <v>0.4663504564166816</v>
      </c>
    </row>
    <row r="21" spans="2:5" ht="30" customHeight="1" thickBot="1" x14ac:dyDescent="0.25">
      <c r="B21" s="4" t="s">
        <v>23</v>
      </c>
      <c r="C21" s="5">
        <v>20</v>
      </c>
      <c r="D21" s="5">
        <v>29</v>
      </c>
      <c r="E21" s="6">
        <f t="shared" si="0"/>
        <v>0.45</v>
      </c>
    </row>
    <row r="22" spans="2:5" ht="20.100000000000001" customHeight="1" thickBot="1" x14ac:dyDescent="0.25">
      <c r="B22" s="4" t="s">
        <v>24</v>
      </c>
      <c r="C22" s="5">
        <v>14</v>
      </c>
      <c r="D22" s="5">
        <v>19</v>
      </c>
      <c r="E22" s="6">
        <f t="shared" si="0"/>
        <v>0.35714285714285715</v>
      </c>
    </row>
    <row r="23" spans="2:5" ht="20.100000000000001" customHeight="1" thickBot="1" x14ac:dyDescent="0.25">
      <c r="B23" s="4" t="s">
        <v>25</v>
      </c>
      <c r="C23" s="5">
        <v>6</v>
      </c>
      <c r="D23" s="5">
        <v>10</v>
      </c>
      <c r="E23" s="6">
        <f t="shared" si="0"/>
        <v>0.66666666666666663</v>
      </c>
    </row>
    <row r="24" spans="2:5" ht="20.100000000000001" customHeight="1" thickBot="1" x14ac:dyDescent="0.25">
      <c r="B24" s="4" t="s">
        <v>21</v>
      </c>
      <c r="C24" s="6">
        <f>C23/C21</f>
        <v>0.3</v>
      </c>
      <c r="D24" s="6">
        <f t="shared" ref="D24" si="1">D23/D21</f>
        <v>0.34482758620689657</v>
      </c>
      <c r="E24" s="6">
        <f t="shared" si="0"/>
        <v>0.14942528735632196</v>
      </c>
    </row>
    <row r="25" spans="2:5" ht="20.100000000000001" customHeight="1" thickBot="1" x14ac:dyDescent="0.25">
      <c r="B25" s="7" t="s">
        <v>26</v>
      </c>
      <c r="C25" s="6">
        <v>0.14570277304197246</v>
      </c>
      <c r="D25" s="6">
        <v>0.15173185330577821</v>
      </c>
      <c r="E25" s="6">
        <f t="shared" si="0"/>
        <v>4.1379310344827516E-2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55</v>
      </c>
      <c r="D34" s="5">
        <v>71</v>
      </c>
      <c r="E34" s="6">
        <f>IF(C34&gt;0,(D34-C34)/C34,"-")</f>
        <v>0.29090909090909089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30</v>
      </c>
      <c r="D36" s="5">
        <v>43</v>
      </c>
      <c r="E36" s="6">
        <f t="shared" si="2"/>
        <v>0.43333333333333335</v>
      </c>
    </row>
    <row r="37" spans="2:5" ht="20.100000000000001" customHeight="1" thickBot="1" x14ac:dyDescent="0.25">
      <c r="B37" s="4" t="s">
        <v>30</v>
      </c>
      <c r="C37" s="5">
        <v>25</v>
      </c>
      <c r="D37" s="5">
        <v>28</v>
      </c>
      <c r="E37" s="6">
        <f t="shared" si="2"/>
        <v>0.12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60</v>
      </c>
      <c r="D44" s="5">
        <v>42</v>
      </c>
      <c r="E44" s="6">
        <f>IF(C44&gt;0,(D44-C44)/C44,"-")</f>
        <v>-0.3</v>
      </c>
    </row>
    <row r="45" spans="2:5" ht="20.100000000000001" customHeight="1" thickBot="1" x14ac:dyDescent="0.25">
      <c r="B45" s="4" t="s">
        <v>34</v>
      </c>
      <c r="C45" s="5">
        <v>11</v>
      </c>
      <c r="D45" s="5">
        <v>9</v>
      </c>
      <c r="E45" s="6">
        <f t="shared" ref="E45:E51" si="3">IF(C45&gt;0,(D45-C45)/C45,"-")</f>
        <v>-0.18181818181818182</v>
      </c>
    </row>
    <row r="46" spans="2:5" ht="20.100000000000001" customHeight="1" thickBot="1" x14ac:dyDescent="0.25">
      <c r="B46" s="4" t="s">
        <v>31</v>
      </c>
      <c r="C46" s="5">
        <v>25</v>
      </c>
      <c r="D46" s="5">
        <v>13</v>
      </c>
      <c r="E46" s="6">
        <f t="shared" si="3"/>
        <v>-0.48</v>
      </c>
    </row>
    <row r="47" spans="2:5" ht="20.100000000000001" customHeight="1" thickBot="1" x14ac:dyDescent="0.25">
      <c r="B47" s="4" t="s">
        <v>32</v>
      </c>
      <c r="C47" s="5">
        <v>219</v>
      </c>
      <c r="D47" s="5">
        <v>181</v>
      </c>
      <c r="E47" s="6">
        <f t="shared" si="3"/>
        <v>-0.17351598173515981</v>
      </c>
    </row>
    <row r="48" spans="2:5" ht="20.100000000000001" customHeight="1" thickBot="1" x14ac:dyDescent="0.25">
      <c r="B48" s="4" t="s">
        <v>35</v>
      </c>
      <c r="C48" s="5">
        <v>74</v>
      </c>
      <c r="D48" s="5">
        <v>88</v>
      </c>
      <c r="E48" s="6">
        <f t="shared" si="3"/>
        <v>0.1891891891891892</v>
      </c>
    </row>
    <row r="49" spans="2:5" ht="20.100000000000001" customHeight="1" thickBot="1" x14ac:dyDescent="0.25">
      <c r="B49" s="4" t="s">
        <v>67</v>
      </c>
      <c r="C49" s="5">
        <v>49</v>
      </c>
      <c r="D49" s="5">
        <v>68</v>
      </c>
      <c r="E49" s="6">
        <f t="shared" si="3"/>
        <v>0.38775510204081631</v>
      </c>
    </row>
    <row r="50" spans="2:5" ht="20.100000000000001" customHeight="1" collapsed="1" thickBot="1" x14ac:dyDescent="0.25">
      <c r="B50" s="4" t="s">
        <v>36</v>
      </c>
      <c r="C50" s="6">
        <f>C44/(C44+C45)</f>
        <v>0.84507042253521125</v>
      </c>
      <c r="D50" s="6">
        <f>D44/(D44+D45)</f>
        <v>0.82352941176470584</v>
      </c>
      <c r="E50" s="6">
        <f t="shared" si="3"/>
        <v>-2.54901960784314E-2</v>
      </c>
    </row>
    <row r="51" spans="2:5" ht="20.100000000000001" customHeight="1" thickBot="1" x14ac:dyDescent="0.25">
      <c r="B51" s="4" t="s">
        <v>37</v>
      </c>
      <c r="C51" s="6">
        <f>C47/(C46+C47)</f>
        <v>0.89754098360655743</v>
      </c>
      <c r="D51" s="6">
        <f t="shared" ref="D51" si="4">D47/(D46+D47)</f>
        <v>0.9329896907216495</v>
      </c>
      <c r="E51" s="6">
        <f t="shared" si="3"/>
        <v>3.9495363178458746E-2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71</v>
      </c>
      <c r="D58" s="5">
        <v>52</v>
      </c>
      <c r="E58" s="6">
        <f>IF(C58&gt;0,(D58-C58)/C58,"-")</f>
        <v>-0.26760563380281688</v>
      </c>
    </row>
    <row r="59" spans="2:5" ht="20.100000000000001" customHeight="1" thickBot="1" x14ac:dyDescent="0.25">
      <c r="B59" s="4" t="s">
        <v>41</v>
      </c>
      <c r="C59" s="5">
        <v>47</v>
      </c>
      <c r="D59" s="5">
        <v>16</v>
      </c>
      <c r="E59" s="6">
        <f t="shared" ref="E59:E63" si="5">IF(C59&gt;0,(D59-C59)/C59,"-")</f>
        <v>-0.65957446808510634</v>
      </c>
    </row>
    <row r="60" spans="2:5" ht="20.100000000000001" customHeight="1" thickBot="1" x14ac:dyDescent="0.25">
      <c r="B60" s="4" t="s">
        <v>42</v>
      </c>
      <c r="C60" s="5">
        <v>13</v>
      </c>
      <c r="D60" s="5">
        <v>27</v>
      </c>
      <c r="E60" s="6">
        <f t="shared" si="5"/>
        <v>1.0769230769230769</v>
      </c>
    </row>
    <row r="61" spans="2:5" ht="20.100000000000001" customHeight="1" collapsed="1" thickBot="1" x14ac:dyDescent="0.25">
      <c r="B61" s="4" t="s">
        <v>98</v>
      </c>
      <c r="C61" s="6">
        <f>(C59+C60)/C58</f>
        <v>0.84507042253521125</v>
      </c>
      <c r="D61" s="6">
        <f>(D59+D60)/D58</f>
        <v>0.82692307692307687</v>
      </c>
      <c r="E61" s="6">
        <f t="shared" si="5"/>
        <v>-2.1474358974359016E-2</v>
      </c>
    </row>
    <row r="62" spans="2:5" ht="20.100000000000001" customHeight="1" thickBot="1" x14ac:dyDescent="0.25">
      <c r="B62" s="4" t="s">
        <v>39</v>
      </c>
      <c r="C62" s="6">
        <v>0.82456140350877194</v>
      </c>
      <c r="D62" s="6">
        <v>0.72727272727272729</v>
      </c>
      <c r="E62" s="6">
        <f t="shared" si="5"/>
        <v>-0.11798839458413925</v>
      </c>
    </row>
    <row r="63" spans="2:5" ht="20.100000000000001" customHeight="1" thickBot="1" x14ac:dyDescent="0.25">
      <c r="B63" s="4" t="s">
        <v>40</v>
      </c>
      <c r="C63" s="6">
        <v>0.9285714285714286</v>
      </c>
      <c r="D63" s="6">
        <v>0.9</v>
      </c>
      <c r="E63" s="6">
        <f t="shared" si="5"/>
        <v>-3.0769230769230778E-2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457</v>
      </c>
      <c r="D70" s="5">
        <v>519</v>
      </c>
      <c r="E70" s="6">
        <f>IF(C70&gt;0,(D70-C70)/C70,"-")</f>
        <v>0.13566739606126915</v>
      </c>
    </row>
    <row r="71" spans="2:10" ht="20.100000000000001" customHeight="1" thickBot="1" x14ac:dyDescent="0.25">
      <c r="B71" s="4" t="s">
        <v>45</v>
      </c>
      <c r="C71" s="5">
        <v>132</v>
      </c>
      <c r="D71" s="5">
        <v>113</v>
      </c>
      <c r="E71" s="6">
        <f t="shared" ref="E71:E77" si="6">IF(C71&gt;0,(D71-C71)/C71,"-")</f>
        <v>-0.14393939393939395</v>
      </c>
    </row>
    <row r="72" spans="2:10" ht="20.100000000000001" customHeight="1" thickBot="1" x14ac:dyDescent="0.25">
      <c r="B72" s="4" t="s">
        <v>43</v>
      </c>
      <c r="C72" s="5">
        <v>0</v>
      </c>
      <c r="D72" s="5">
        <v>0</v>
      </c>
      <c r="E72" s="6" t="str">
        <f t="shared" si="6"/>
        <v>-</v>
      </c>
    </row>
    <row r="73" spans="2:10" ht="20.100000000000001" customHeight="1" thickBot="1" x14ac:dyDescent="0.25">
      <c r="B73" s="4" t="s">
        <v>46</v>
      </c>
      <c r="C73" s="5">
        <v>243</v>
      </c>
      <c r="D73" s="5">
        <v>291</v>
      </c>
      <c r="E73" s="6">
        <f t="shared" si="6"/>
        <v>0.19753086419753085</v>
      </c>
    </row>
    <row r="74" spans="2:10" ht="20.100000000000001" customHeight="1" thickBot="1" x14ac:dyDescent="0.25">
      <c r="B74" s="4" t="s">
        <v>47</v>
      </c>
      <c r="C74" s="5">
        <v>61</v>
      </c>
      <c r="D74" s="5">
        <v>94</v>
      </c>
      <c r="E74" s="6">
        <f t="shared" si="6"/>
        <v>0.54098360655737709</v>
      </c>
    </row>
    <row r="75" spans="2:10" ht="20.100000000000001" customHeight="1" thickBot="1" x14ac:dyDescent="0.25">
      <c r="B75" s="4" t="s">
        <v>48</v>
      </c>
      <c r="C75" s="5">
        <v>20</v>
      </c>
      <c r="D75" s="5">
        <v>21</v>
      </c>
      <c r="E75" s="6">
        <f t="shared" si="6"/>
        <v>0.05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1</v>
      </c>
      <c r="D77" s="5">
        <v>0</v>
      </c>
      <c r="E77" s="6">
        <f t="shared" si="6"/>
        <v>-1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30</v>
      </c>
      <c r="D90" s="5">
        <v>29</v>
      </c>
      <c r="E90" s="6">
        <f>IF(C90&gt;0,(D90-C90)/C90,"-")</f>
        <v>-3.3333333333333333E-2</v>
      </c>
    </row>
    <row r="91" spans="2:5" ht="29.25" thickBot="1" x14ac:dyDescent="0.25">
      <c r="B91" s="4" t="s">
        <v>52</v>
      </c>
      <c r="C91" s="5">
        <v>28</v>
      </c>
      <c r="D91" s="5">
        <v>13</v>
      </c>
      <c r="E91" s="6">
        <f t="shared" ref="E91:E93" si="7">IF(C91&gt;0,(D91-C91)/C91,"-")</f>
        <v>-0.5357142857142857</v>
      </c>
    </row>
    <row r="92" spans="2:5" ht="29.25" customHeight="1" thickBot="1" x14ac:dyDescent="0.25">
      <c r="B92" s="4" t="s">
        <v>53</v>
      </c>
      <c r="C92" s="5">
        <v>29</v>
      </c>
      <c r="D92" s="5">
        <v>22</v>
      </c>
      <c r="E92" s="6">
        <f t="shared" si="7"/>
        <v>-0.2413793103448276</v>
      </c>
    </row>
    <row r="93" spans="2:5" ht="29.25" customHeight="1" thickBot="1" x14ac:dyDescent="0.25">
      <c r="B93" s="4" t="s">
        <v>54</v>
      </c>
      <c r="C93" s="6">
        <f>(C90+C91)/(C90+C91+C92)</f>
        <v>0.66666666666666663</v>
      </c>
      <c r="D93" s="6">
        <f>(D90+D91)/(D90+D91+D92)</f>
        <v>0.65625</v>
      </c>
      <c r="E93" s="6">
        <f t="shared" si="7"/>
        <v>-1.5624999999999944E-2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87</v>
      </c>
      <c r="D100" s="5">
        <v>64</v>
      </c>
      <c r="E100" s="6">
        <f>IF(C100&gt;0,(D100-C100)/C100,"-")</f>
        <v>-0.26436781609195403</v>
      </c>
    </row>
    <row r="101" spans="2:5" ht="20.100000000000001" customHeight="1" thickBot="1" x14ac:dyDescent="0.25">
      <c r="B101" s="4" t="s">
        <v>41</v>
      </c>
      <c r="C101" s="5">
        <v>47</v>
      </c>
      <c r="D101" s="5">
        <v>35</v>
      </c>
      <c r="E101" s="6">
        <f t="shared" ref="E101:E105" si="8">IF(C101&gt;0,(D101-C101)/C101,"-")</f>
        <v>-0.25531914893617019</v>
      </c>
    </row>
    <row r="102" spans="2:5" ht="20.100000000000001" customHeight="1" thickBot="1" x14ac:dyDescent="0.25">
      <c r="B102" s="4" t="s">
        <v>42</v>
      </c>
      <c r="C102" s="5">
        <v>11</v>
      </c>
      <c r="D102" s="5">
        <v>7</v>
      </c>
      <c r="E102" s="6">
        <f t="shared" si="8"/>
        <v>-0.36363636363636365</v>
      </c>
    </row>
    <row r="103" spans="2:5" ht="20.100000000000001" customHeight="1" thickBot="1" x14ac:dyDescent="0.25">
      <c r="B103" s="4" t="s">
        <v>98</v>
      </c>
      <c r="C103" s="6">
        <f>(C101+C102)/C100</f>
        <v>0.66666666666666663</v>
      </c>
      <c r="D103" s="6">
        <f>(D101+D102)/D100</f>
        <v>0.65625</v>
      </c>
      <c r="E103" s="6">
        <f t="shared" si="8"/>
        <v>-1.5624999999999944E-2</v>
      </c>
    </row>
    <row r="104" spans="2:5" ht="20.100000000000001" customHeight="1" thickBot="1" x14ac:dyDescent="0.25">
      <c r="B104" s="4" t="s">
        <v>39</v>
      </c>
      <c r="C104" s="6">
        <v>0.6619718309859155</v>
      </c>
      <c r="D104" s="6">
        <v>0.64814814814814814</v>
      </c>
      <c r="E104" s="6">
        <f t="shared" si="8"/>
        <v>-2.088258471237197E-2</v>
      </c>
    </row>
    <row r="105" spans="2:5" ht="20.100000000000001" customHeight="1" thickBot="1" x14ac:dyDescent="0.25">
      <c r="B105" s="4" t="s">
        <v>40</v>
      </c>
      <c r="C105" s="6">
        <v>0.6875</v>
      </c>
      <c r="D105" s="6">
        <v>0.7</v>
      </c>
      <c r="E105" s="6">
        <f t="shared" si="8"/>
        <v>1.8181818181818118E-2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73</v>
      </c>
      <c r="D112" s="5">
        <v>59</v>
      </c>
      <c r="E112" s="6">
        <f>IF(C112&gt;0,(D112-C112)/C112,"-")</f>
        <v>-0.19178082191780821</v>
      </c>
    </row>
    <row r="113" spans="2:14" ht="15" thickBot="1" x14ac:dyDescent="0.25">
      <c r="B113" s="4" t="s">
        <v>56</v>
      </c>
      <c r="C113" s="5">
        <v>28</v>
      </c>
      <c r="D113" s="5">
        <v>15</v>
      </c>
      <c r="E113" s="6">
        <f t="shared" ref="E113:E114" si="9">IF(C113&gt;0,(D113-C113)/C113,"-")</f>
        <v>-0.4642857142857143</v>
      </c>
    </row>
    <row r="114" spans="2:14" ht="15" thickBot="1" x14ac:dyDescent="0.25">
      <c r="B114" s="4" t="s">
        <v>57</v>
      </c>
      <c r="C114" s="5">
        <v>45</v>
      </c>
      <c r="D114" s="5">
        <v>44</v>
      </c>
      <c r="E114" s="6">
        <f t="shared" si="9"/>
        <v>-2.2222222222222223E-2</v>
      </c>
    </row>
    <row r="115" spans="2:14" s="22" customFormat="1" x14ac:dyDescent="0.2"/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5" thickBot="1" x14ac:dyDescent="0.25">
      <c r="B129" s="4" t="s">
        <v>64</v>
      </c>
      <c r="C129" s="10">
        <v>1</v>
      </c>
      <c r="D129" s="10">
        <v>0</v>
      </c>
      <c r="E129" s="10">
        <v>0</v>
      </c>
      <c r="F129" s="10">
        <v>1</v>
      </c>
      <c r="G129" s="10">
        <v>0</v>
      </c>
      <c r="H129" s="10">
        <v>0</v>
      </c>
      <c r="I129" s="10">
        <v>0</v>
      </c>
      <c r="J129" s="10">
        <v>0</v>
      </c>
      <c r="K129" s="6">
        <f t="shared" ref="K129:K133" si="11">IF(C129=0,"-",(G129-C129)/C129)</f>
        <v>-1</v>
      </c>
      <c r="L129" s="6" t="str">
        <f t="shared" si="10"/>
        <v>-</v>
      </c>
      <c r="M129" s="6" t="str">
        <f t="shared" si="10"/>
        <v>-</v>
      </c>
      <c r="N129" s="6">
        <f t="shared" si="10"/>
        <v>-1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0</v>
      </c>
      <c r="E133" s="10">
        <v>0</v>
      </c>
      <c r="F133" s="10">
        <v>1</v>
      </c>
      <c r="G133" s="10">
        <v>0</v>
      </c>
      <c r="H133" s="10">
        <v>0</v>
      </c>
      <c r="I133" s="10">
        <v>0</v>
      </c>
      <c r="J133" s="10">
        <v>0</v>
      </c>
      <c r="K133" s="6">
        <f t="shared" si="11"/>
        <v>-1</v>
      </c>
      <c r="L133" s="6" t="str">
        <f t="shared" si="10"/>
        <v>-</v>
      </c>
      <c r="M133" s="6" t="str">
        <f t="shared" si="10"/>
        <v>-</v>
      </c>
      <c r="N133" s="6">
        <f t="shared" si="10"/>
        <v>-1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6</v>
      </c>
      <c r="D143" s="10">
        <v>0</v>
      </c>
      <c r="E143" s="10">
        <v>0</v>
      </c>
      <c r="F143" s="10">
        <v>6</v>
      </c>
      <c r="G143" s="10">
        <v>3</v>
      </c>
      <c r="H143" s="10">
        <v>0</v>
      </c>
      <c r="I143" s="10">
        <v>0</v>
      </c>
      <c r="J143" s="10">
        <v>3</v>
      </c>
      <c r="K143" s="6">
        <f>IF(C143=0,"-",(G143-C143)/C143)</f>
        <v>-0.5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-0.5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1</v>
      </c>
      <c r="H144" s="10">
        <v>0</v>
      </c>
      <c r="I144" s="10">
        <v>0</v>
      </c>
      <c r="J144" s="10">
        <v>1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16</v>
      </c>
      <c r="D145" s="10">
        <v>0</v>
      </c>
      <c r="E145" s="10">
        <v>1</v>
      </c>
      <c r="F145" s="10">
        <v>17</v>
      </c>
      <c r="G145" s="10">
        <v>10</v>
      </c>
      <c r="H145" s="10">
        <v>0</v>
      </c>
      <c r="I145" s="10">
        <v>0</v>
      </c>
      <c r="J145" s="10">
        <v>10</v>
      </c>
      <c r="K145" s="6">
        <f t="shared" si="16"/>
        <v>-0.375</v>
      </c>
      <c r="L145" s="6" t="str">
        <f t="shared" si="15"/>
        <v>-</v>
      </c>
      <c r="M145" s="6">
        <f t="shared" si="15"/>
        <v>-1</v>
      </c>
      <c r="N145" s="6">
        <f t="shared" si="15"/>
        <v>-0.41176470588235292</v>
      </c>
    </row>
    <row r="146" spans="2:14" ht="15" thickBot="1" x14ac:dyDescent="0.25">
      <c r="B146" s="4" t="s">
        <v>74</v>
      </c>
      <c r="C146" s="10">
        <v>3</v>
      </c>
      <c r="D146" s="10">
        <v>0</v>
      </c>
      <c r="E146" s="10">
        <v>0</v>
      </c>
      <c r="F146" s="10">
        <v>3</v>
      </c>
      <c r="G146" s="10">
        <v>2</v>
      </c>
      <c r="H146" s="10">
        <v>0</v>
      </c>
      <c r="I146" s="10">
        <v>0</v>
      </c>
      <c r="J146" s="10">
        <v>2</v>
      </c>
      <c r="K146" s="6">
        <f t="shared" si="16"/>
        <v>-0.33333333333333331</v>
      </c>
      <c r="L146" s="6" t="str">
        <f t="shared" si="15"/>
        <v>-</v>
      </c>
      <c r="M146" s="6" t="str">
        <f t="shared" si="15"/>
        <v>-</v>
      </c>
      <c r="N146" s="6">
        <f t="shared" si="15"/>
        <v>-0.33333333333333331</v>
      </c>
    </row>
    <row r="147" spans="2:14" ht="15" thickBot="1" x14ac:dyDescent="0.25">
      <c r="B147" s="4" t="s">
        <v>75</v>
      </c>
      <c r="C147" s="10">
        <v>4</v>
      </c>
      <c r="D147" s="10">
        <v>0</v>
      </c>
      <c r="E147" s="10">
        <v>0</v>
      </c>
      <c r="F147" s="10">
        <v>4</v>
      </c>
      <c r="G147" s="10">
        <v>0</v>
      </c>
      <c r="H147" s="10">
        <v>0</v>
      </c>
      <c r="I147" s="10">
        <v>0</v>
      </c>
      <c r="J147" s="10">
        <v>0</v>
      </c>
      <c r="K147" s="6">
        <f t="shared" si="16"/>
        <v>-1</v>
      </c>
      <c r="L147" s="6" t="str">
        <f t="shared" si="15"/>
        <v>-</v>
      </c>
      <c r="M147" s="6" t="str">
        <f t="shared" si="15"/>
        <v>-</v>
      </c>
      <c r="N147" s="6">
        <f t="shared" si="15"/>
        <v>-1</v>
      </c>
    </row>
    <row r="148" spans="2:14" ht="15" thickBot="1" x14ac:dyDescent="0.25">
      <c r="B148" s="7" t="s">
        <v>68</v>
      </c>
      <c r="C148" s="10">
        <v>29</v>
      </c>
      <c r="D148" s="10">
        <v>0</v>
      </c>
      <c r="E148" s="10">
        <v>1</v>
      </c>
      <c r="F148" s="10">
        <v>30</v>
      </c>
      <c r="G148" s="10">
        <v>16</v>
      </c>
      <c r="H148" s="10">
        <v>0</v>
      </c>
      <c r="I148" s="10">
        <v>0</v>
      </c>
      <c r="J148" s="10">
        <v>16</v>
      </c>
      <c r="K148" s="6">
        <f t="shared" ref="K148" si="17">IF(C148=0,"-",(G148-C148)/C148)</f>
        <v>-0.44827586206896552</v>
      </c>
      <c r="L148" s="6" t="str">
        <f t="shared" ref="L148" si="18">IF(D148=0,"-",(H148-D148)/D148)</f>
        <v>-</v>
      </c>
      <c r="M148" s="6">
        <f t="shared" ref="M148" si="19">IF(E148=0,"-",(I148-E148)/E148)</f>
        <v>-1</v>
      </c>
      <c r="N148" s="6">
        <f t="shared" ref="N148" si="20">IF(F148=0,"-",(J148-F148)/F148)</f>
        <v>-0.46666666666666667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0.27272727272727271</v>
      </c>
      <c r="D149" s="6" t="str">
        <f t="shared" si="21"/>
        <v>-</v>
      </c>
      <c r="E149" s="6" t="str">
        <f t="shared" si="21"/>
        <v>-</v>
      </c>
      <c r="F149" s="6">
        <f t="shared" si="21"/>
        <v>0.2608695652173913</v>
      </c>
      <c r="G149" s="6">
        <f t="shared" si="21"/>
        <v>0.23076923076923078</v>
      </c>
      <c r="H149" s="6" t="str">
        <f t="shared" si="21"/>
        <v>-</v>
      </c>
      <c r="I149" s="6" t="str">
        <f t="shared" si="21"/>
        <v>-</v>
      </c>
      <c r="J149" s="6">
        <f t="shared" si="21"/>
        <v>0.23076923076923078</v>
      </c>
      <c r="K149" s="6">
        <f>IF(OR(C149="-",G149="-"),"-",(G149-C149)/C149)</f>
        <v>-0.15384615384615374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-0.11538461538461531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>
        <f t="shared" si="21"/>
        <v>0.33333333333333331</v>
      </c>
      <c r="H150" s="6" t="str">
        <f t="shared" si="21"/>
        <v>-</v>
      </c>
      <c r="I150" s="6" t="str">
        <f t="shared" si="21"/>
        <v>-</v>
      </c>
      <c r="J150" s="6">
        <f t="shared" si="21"/>
        <v>0.33333333333333331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19</v>
      </c>
      <c r="D157" s="19">
        <v>12</v>
      </c>
      <c r="E157" s="18">
        <f>IF(C157=0,"-",(D157-C157)/C157)</f>
        <v>-0.36842105263157893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6</v>
      </c>
      <c r="D158" s="19">
        <v>4</v>
      </c>
      <c r="E158" s="18">
        <f t="shared" ref="E158:E159" si="23">IF(C158=0,"-",(D158-C158)/C158)</f>
        <v>-0.33333333333333331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4</v>
      </c>
      <c r="D159" s="19">
        <v>0</v>
      </c>
      <c r="E159" s="18">
        <f t="shared" si="23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0.65517241379310343</v>
      </c>
      <c r="D160" s="18">
        <f>IF(D157=0,"-",D157/(D157+D158+D159))</f>
        <v>0.75</v>
      </c>
      <c r="E160" s="18">
        <f>IF(OR(C160="-",D160="-"),"-",(D160-C160)/C160)</f>
        <v>0.14473684210526319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</v>
      </c>
      <c r="D166" s="5">
        <v>0</v>
      </c>
      <c r="E166" s="6">
        <f>IF(C166=0,"-",(D166-C166)/C166)</f>
        <v>-1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0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0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 t="s">
        <v>104</v>
      </c>
      <c r="D170" s="6" t="s">
        <v>104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104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0</v>
      </c>
      <c r="D178" s="5">
        <v>0</v>
      </c>
      <c r="E178" s="6" t="str">
        <f>IF(C178=0,"-",(D178-C178)/C178)</f>
        <v>-</v>
      </c>
      <c r="H178" s="13"/>
    </row>
    <row r="179" spans="2:8" ht="15" thickBot="1" x14ac:dyDescent="0.25">
      <c r="B179" s="4" t="s">
        <v>43</v>
      </c>
      <c r="C179" s="5">
        <v>0</v>
      </c>
      <c r="D179" s="5">
        <v>0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30</v>
      </c>
      <c r="D182" s="5">
        <v>22</v>
      </c>
      <c r="E182" s="6">
        <f t="shared" si="26"/>
        <v>-0.26666666666666666</v>
      </c>
      <c r="H182" s="13"/>
    </row>
    <row r="183" spans="2:8" ht="15" thickBot="1" x14ac:dyDescent="0.25">
      <c r="B183" s="4" t="s">
        <v>47</v>
      </c>
      <c r="C183" s="5">
        <v>29</v>
      </c>
      <c r="D183" s="5">
        <v>21</v>
      </c>
      <c r="E183" s="6">
        <f t="shared" si="26"/>
        <v>-0.27586206896551724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1</v>
      </c>
      <c r="D185" s="5">
        <v>1</v>
      </c>
      <c r="E185" s="6">
        <f t="shared" si="26"/>
        <v>0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1</v>
      </c>
      <c r="D197" s="5">
        <v>0</v>
      </c>
      <c r="E197" s="6">
        <f t="shared" ref="E197:E200" si="27">IF(C197=0,"-",(D197-C197)/C197)</f>
        <v>-1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1</v>
      </c>
      <c r="D199" s="5">
        <v>0</v>
      </c>
      <c r="E199" s="6">
        <f t="shared" si="27"/>
        <v>-1</v>
      </c>
    </row>
    <row r="200" spans="2:5" ht="15" thickBot="1" x14ac:dyDescent="0.25">
      <c r="B200" s="4" t="s">
        <v>85</v>
      </c>
      <c r="C200" s="5">
        <v>0</v>
      </c>
      <c r="D200" s="5">
        <v>0</v>
      </c>
      <c r="E200" s="6" t="str">
        <f t="shared" si="27"/>
        <v>-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</v>
      </c>
      <c r="D208" s="5">
        <v>0</v>
      </c>
      <c r="E208" s="6">
        <f t="shared" si="28"/>
        <v>-1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0</v>
      </c>
      <c r="E209" s="6">
        <f t="shared" si="28"/>
        <v>-1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1</v>
      </c>
      <c r="D221" s="5">
        <v>0</v>
      </c>
      <c r="E221" s="6">
        <f t="shared" ref="E221:E223" si="30">IF(C221=0,"-",(D221-C221)/C221)</f>
        <v>-1</v>
      </c>
    </row>
    <row r="222" spans="2:5" ht="15" thickBot="1" x14ac:dyDescent="0.25">
      <c r="B222" s="16" t="s">
        <v>92</v>
      </c>
      <c r="C222" s="5">
        <v>1</v>
      </c>
      <c r="D222" s="5">
        <v>0</v>
      </c>
      <c r="E222" s="6">
        <f t="shared" si="30"/>
        <v>-1</v>
      </c>
    </row>
    <row r="223" spans="2:5" ht="15" thickBot="1" x14ac:dyDescent="0.25">
      <c r="B223" s="16" t="s">
        <v>93</v>
      </c>
      <c r="C223" s="5">
        <v>1</v>
      </c>
      <c r="D223" s="5">
        <v>1</v>
      </c>
      <c r="E223" s="6">
        <f t="shared" si="30"/>
        <v>0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1330</v>
      </c>
      <c r="D14" s="5">
        <v>1207</v>
      </c>
      <c r="E14" s="6">
        <f>IF(C14&gt;0,(D14-C14)/C14)</f>
        <v>-9.2481203007518803E-2</v>
      </c>
    </row>
    <row r="15" spans="1:5" ht="20.100000000000001" customHeight="1" thickBot="1" x14ac:dyDescent="0.25">
      <c r="B15" s="4" t="s">
        <v>17</v>
      </c>
      <c r="C15" s="5">
        <v>1227</v>
      </c>
      <c r="D15" s="5">
        <v>1207</v>
      </c>
      <c r="E15" s="6">
        <f t="shared" ref="E15:E25" si="0">IF(C15&gt;0,(D15-C15)/C15)</f>
        <v>-1.6299918500407497E-2</v>
      </c>
    </row>
    <row r="16" spans="1:5" ht="20.100000000000001" customHeight="1" thickBot="1" x14ac:dyDescent="0.25">
      <c r="B16" s="4" t="s">
        <v>18</v>
      </c>
      <c r="C16" s="5">
        <v>893</v>
      </c>
      <c r="D16" s="5">
        <v>903</v>
      </c>
      <c r="E16" s="6">
        <f t="shared" si="0"/>
        <v>1.1198208286674132E-2</v>
      </c>
    </row>
    <row r="17" spans="2:5" ht="20.100000000000001" customHeight="1" thickBot="1" x14ac:dyDescent="0.25">
      <c r="B17" s="4" t="s">
        <v>19</v>
      </c>
      <c r="C17" s="5">
        <v>334</v>
      </c>
      <c r="D17" s="5">
        <v>304</v>
      </c>
      <c r="E17" s="6">
        <f t="shared" si="0"/>
        <v>-8.9820359281437126E-2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3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0.27220863895680519</v>
      </c>
      <c r="D20" s="6">
        <f>D17/D15</f>
        <v>0.25186412593206298</v>
      </c>
      <c r="E20" s="6">
        <f t="shared" si="0"/>
        <v>-7.4738675093888332E-2</v>
      </c>
    </row>
    <row r="21" spans="2:5" ht="30" customHeight="1" thickBot="1" x14ac:dyDescent="0.25">
      <c r="B21" s="4" t="s">
        <v>23</v>
      </c>
      <c r="C21" s="5">
        <v>101</v>
      </c>
      <c r="D21" s="5">
        <v>126</v>
      </c>
      <c r="E21" s="6">
        <f t="shared" si="0"/>
        <v>0.24752475247524752</v>
      </c>
    </row>
    <row r="22" spans="2:5" ht="20.100000000000001" customHeight="1" thickBot="1" x14ac:dyDescent="0.25">
      <c r="B22" s="4" t="s">
        <v>24</v>
      </c>
      <c r="C22" s="5">
        <v>74</v>
      </c>
      <c r="D22" s="5">
        <v>61</v>
      </c>
      <c r="E22" s="6">
        <f t="shared" si="0"/>
        <v>-0.17567567567567569</v>
      </c>
    </row>
    <row r="23" spans="2:5" ht="20.100000000000001" customHeight="1" thickBot="1" x14ac:dyDescent="0.25">
      <c r="B23" s="4" t="s">
        <v>25</v>
      </c>
      <c r="C23" s="5">
        <v>27</v>
      </c>
      <c r="D23" s="5">
        <v>65</v>
      </c>
      <c r="E23" s="6">
        <f t="shared" si="0"/>
        <v>1.4074074074074074</v>
      </c>
    </row>
    <row r="24" spans="2:5" ht="20.100000000000001" customHeight="1" thickBot="1" x14ac:dyDescent="0.25">
      <c r="B24" s="4" t="s">
        <v>21</v>
      </c>
      <c r="C24" s="6">
        <f>C23/C21</f>
        <v>0.26732673267326734</v>
      </c>
      <c r="D24" s="6">
        <f t="shared" ref="D24" si="1">D23/D21</f>
        <v>0.51587301587301593</v>
      </c>
      <c r="E24" s="6">
        <f t="shared" si="0"/>
        <v>0.92974720752498541</v>
      </c>
    </row>
    <row r="25" spans="2:5" ht="20.100000000000001" customHeight="1" thickBot="1" x14ac:dyDescent="0.25">
      <c r="B25" s="7" t="s">
        <v>26</v>
      </c>
      <c r="C25" s="6">
        <v>0.10089863100211172</v>
      </c>
      <c r="D25" s="6">
        <v>9.9253991539974593E-2</v>
      </c>
      <c r="E25" s="6">
        <f t="shared" si="0"/>
        <v>-1.6299918500407629E-2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332</v>
      </c>
      <c r="D34" s="5">
        <v>359</v>
      </c>
      <c r="E34" s="6">
        <f>IF(C34&gt;0,(D34-C34)/C34,"-")</f>
        <v>8.1325301204819275E-2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220</v>
      </c>
      <c r="D36" s="5">
        <v>283</v>
      </c>
      <c r="E36" s="6">
        <f t="shared" si="2"/>
        <v>0.28636363636363638</v>
      </c>
    </row>
    <row r="37" spans="2:5" ht="20.100000000000001" customHeight="1" thickBot="1" x14ac:dyDescent="0.25">
      <c r="B37" s="4" t="s">
        <v>30</v>
      </c>
      <c r="C37" s="5">
        <v>112</v>
      </c>
      <c r="D37" s="5">
        <v>76</v>
      </c>
      <c r="E37" s="6">
        <f t="shared" si="2"/>
        <v>-0.32142857142857145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120</v>
      </c>
      <c r="D44" s="5">
        <v>119</v>
      </c>
      <c r="E44" s="6">
        <f>IF(C44&gt;0,(D44-C44)/C44,"-")</f>
        <v>-8.3333333333333332E-3</v>
      </c>
    </row>
    <row r="45" spans="2:5" ht="20.100000000000001" customHeight="1" thickBot="1" x14ac:dyDescent="0.25">
      <c r="B45" s="4" t="s">
        <v>34</v>
      </c>
      <c r="C45" s="5">
        <v>37</v>
      </c>
      <c r="D45" s="5">
        <v>16</v>
      </c>
      <c r="E45" s="6">
        <f t="shared" ref="E45:E51" si="3">IF(C45&gt;0,(D45-C45)/C45,"-")</f>
        <v>-0.56756756756756754</v>
      </c>
    </row>
    <row r="46" spans="2:5" ht="20.100000000000001" customHeight="1" thickBot="1" x14ac:dyDescent="0.25">
      <c r="B46" s="4" t="s">
        <v>31</v>
      </c>
      <c r="C46" s="5">
        <v>23</v>
      </c>
      <c r="D46" s="5">
        <v>38</v>
      </c>
      <c r="E46" s="6">
        <f t="shared" si="3"/>
        <v>0.65217391304347827</v>
      </c>
    </row>
    <row r="47" spans="2:5" ht="20.100000000000001" customHeight="1" thickBot="1" x14ac:dyDescent="0.25">
      <c r="B47" s="4" t="s">
        <v>32</v>
      </c>
      <c r="C47" s="5">
        <v>441</v>
      </c>
      <c r="D47" s="5">
        <v>410</v>
      </c>
      <c r="E47" s="6">
        <f t="shared" si="3"/>
        <v>-7.029478458049887E-2</v>
      </c>
    </row>
    <row r="48" spans="2:5" ht="20.100000000000001" customHeight="1" thickBot="1" x14ac:dyDescent="0.25">
      <c r="B48" s="4" t="s">
        <v>35</v>
      </c>
      <c r="C48" s="5">
        <v>378</v>
      </c>
      <c r="D48" s="5">
        <v>319</v>
      </c>
      <c r="E48" s="6">
        <f t="shared" si="3"/>
        <v>-0.15608465608465608</v>
      </c>
    </row>
    <row r="49" spans="2:5" ht="20.100000000000001" customHeight="1" thickBot="1" x14ac:dyDescent="0.25">
      <c r="B49" s="4" t="s">
        <v>67</v>
      </c>
      <c r="C49" s="5">
        <v>267</v>
      </c>
      <c r="D49" s="5">
        <v>146</v>
      </c>
      <c r="E49" s="6">
        <f t="shared" si="3"/>
        <v>-0.45318352059925093</v>
      </c>
    </row>
    <row r="50" spans="2:5" ht="20.100000000000001" customHeight="1" collapsed="1" thickBot="1" x14ac:dyDescent="0.25">
      <c r="B50" s="4" t="s">
        <v>36</v>
      </c>
      <c r="C50" s="6">
        <f>C44/(C44+C45)</f>
        <v>0.76433121019108285</v>
      </c>
      <c r="D50" s="6">
        <f>D44/(D44+D45)</f>
        <v>0.88148148148148153</v>
      </c>
      <c r="E50" s="6">
        <f t="shared" si="3"/>
        <v>0.15327160493827161</v>
      </c>
    </row>
    <row r="51" spans="2:5" ht="20.100000000000001" customHeight="1" thickBot="1" x14ac:dyDescent="0.25">
      <c r="B51" s="4" t="s">
        <v>37</v>
      </c>
      <c r="C51" s="6">
        <f>C47/(C46+C47)</f>
        <v>0.95043103448275867</v>
      </c>
      <c r="D51" s="6">
        <f t="shared" ref="D51" si="4">D47/(D46+D47)</f>
        <v>0.9151785714285714</v>
      </c>
      <c r="E51" s="6">
        <f t="shared" si="3"/>
        <v>-3.7091026886945343E-2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157</v>
      </c>
      <c r="D58" s="5">
        <v>135</v>
      </c>
      <c r="E58" s="6">
        <f>IF(C58&gt;0,(D58-C58)/C58,"-")</f>
        <v>-0.14012738853503184</v>
      </c>
    </row>
    <row r="59" spans="2:5" ht="20.100000000000001" customHeight="1" thickBot="1" x14ac:dyDescent="0.25">
      <c r="B59" s="4" t="s">
        <v>41</v>
      </c>
      <c r="C59" s="5">
        <v>95</v>
      </c>
      <c r="D59" s="5">
        <v>89</v>
      </c>
      <c r="E59" s="6">
        <f t="shared" ref="E59:E63" si="5">IF(C59&gt;0,(D59-C59)/C59,"-")</f>
        <v>-6.3157894736842107E-2</v>
      </c>
    </row>
    <row r="60" spans="2:5" ht="20.100000000000001" customHeight="1" thickBot="1" x14ac:dyDescent="0.25">
      <c r="B60" s="4" t="s">
        <v>42</v>
      </c>
      <c r="C60" s="5">
        <v>25</v>
      </c>
      <c r="D60" s="5">
        <v>30</v>
      </c>
      <c r="E60" s="6">
        <f t="shared" si="5"/>
        <v>0.2</v>
      </c>
    </row>
    <row r="61" spans="2:5" ht="20.100000000000001" customHeight="1" collapsed="1" thickBot="1" x14ac:dyDescent="0.25">
      <c r="B61" s="4" t="s">
        <v>98</v>
      </c>
      <c r="C61" s="6">
        <f>(C59+C60)/C58</f>
        <v>0.76433121019108285</v>
      </c>
      <c r="D61" s="6">
        <f>(D59+D60)/D58</f>
        <v>0.88148148148148153</v>
      </c>
      <c r="E61" s="6">
        <f t="shared" si="5"/>
        <v>0.15327160493827161</v>
      </c>
    </row>
    <row r="62" spans="2:5" ht="20.100000000000001" customHeight="1" thickBot="1" x14ac:dyDescent="0.25">
      <c r="B62" s="4" t="s">
        <v>39</v>
      </c>
      <c r="C62" s="6">
        <v>0.72519083969465647</v>
      </c>
      <c r="D62" s="6">
        <v>0.85576923076923073</v>
      </c>
      <c r="E62" s="6">
        <f t="shared" si="5"/>
        <v>0.18006072874493922</v>
      </c>
    </row>
    <row r="63" spans="2:5" ht="20.100000000000001" customHeight="1" thickBot="1" x14ac:dyDescent="0.25">
      <c r="B63" s="4" t="s">
        <v>40</v>
      </c>
      <c r="C63" s="6">
        <v>0.96153846153846156</v>
      </c>
      <c r="D63" s="6">
        <v>0.967741935483871</v>
      </c>
      <c r="E63" s="6">
        <f t="shared" si="5"/>
        <v>6.451612903225809E-3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1625</v>
      </c>
      <c r="D70" s="5">
        <v>1582</v>
      </c>
      <c r="E70" s="6">
        <f>IF(C70&gt;0,(D70-C70)/C70,"-")</f>
        <v>-2.646153846153846E-2</v>
      </c>
    </row>
    <row r="71" spans="2:10" ht="20.100000000000001" customHeight="1" thickBot="1" x14ac:dyDescent="0.25">
      <c r="B71" s="4" t="s">
        <v>45</v>
      </c>
      <c r="C71" s="5">
        <v>361</v>
      </c>
      <c r="D71" s="5">
        <v>363</v>
      </c>
      <c r="E71" s="6">
        <f t="shared" ref="E71:E77" si="6">IF(C71&gt;0,(D71-C71)/C71,"-")</f>
        <v>5.5401662049861496E-3</v>
      </c>
    </row>
    <row r="72" spans="2:10" ht="20.100000000000001" customHeight="1" thickBot="1" x14ac:dyDescent="0.25">
      <c r="B72" s="4" t="s">
        <v>43</v>
      </c>
      <c r="C72" s="5">
        <v>2</v>
      </c>
      <c r="D72" s="5">
        <v>4</v>
      </c>
      <c r="E72" s="6">
        <f t="shared" si="6"/>
        <v>1</v>
      </c>
    </row>
    <row r="73" spans="2:10" ht="20.100000000000001" customHeight="1" thickBot="1" x14ac:dyDescent="0.25">
      <c r="B73" s="4" t="s">
        <v>46</v>
      </c>
      <c r="C73" s="5">
        <v>847</v>
      </c>
      <c r="D73" s="5">
        <v>823</v>
      </c>
      <c r="E73" s="6">
        <f t="shared" si="6"/>
        <v>-2.833530106257379E-2</v>
      </c>
    </row>
    <row r="74" spans="2:10" ht="20.100000000000001" customHeight="1" thickBot="1" x14ac:dyDescent="0.25">
      <c r="B74" s="4" t="s">
        <v>47</v>
      </c>
      <c r="C74" s="5">
        <v>343</v>
      </c>
      <c r="D74" s="5">
        <v>350</v>
      </c>
      <c r="E74" s="6">
        <f t="shared" si="6"/>
        <v>2.0408163265306121E-2</v>
      </c>
    </row>
    <row r="75" spans="2:10" ht="20.100000000000001" customHeight="1" thickBot="1" x14ac:dyDescent="0.25">
      <c r="B75" s="4" t="s">
        <v>48</v>
      </c>
      <c r="C75" s="5">
        <v>72</v>
      </c>
      <c r="D75" s="5">
        <v>41</v>
      </c>
      <c r="E75" s="6">
        <f t="shared" si="6"/>
        <v>-0.43055555555555558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1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104</v>
      </c>
      <c r="D90" s="5">
        <v>108</v>
      </c>
      <c r="E90" s="6">
        <f>IF(C90&gt;0,(D90-C90)/C90,"-")</f>
        <v>3.8461538461538464E-2</v>
      </c>
    </row>
    <row r="91" spans="2:5" ht="29.25" thickBot="1" x14ac:dyDescent="0.25">
      <c r="B91" s="4" t="s">
        <v>52</v>
      </c>
      <c r="C91" s="5">
        <v>80</v>
      </c>
      <c r="D91" s="5">
        <v>73</v>
      </c>
      <c r="E91" s="6">
        <f t="shared" ref="E91:E93" si="7">IF(C91&gt;0,(D91-C91)/C91,"-")</f>
        <v>-8.7499999999999994E-2</v>
      </c>
    </row>
    <row r="92" spans="2:5" ht="29.25" customHeight="1" thickBot="1" x14ac:dyDescent="0.25">
      <c r="B92" s="4" t="s">
        <v>53</v>
      </c>
      <c r="C92" s="5">
        <v>131</v>
      </c>
      <c r="D92" s="5">
        <v>111</v>
      </c>
      <c r="E92" s="6">
        <f t="shared" si="7"/>
        <v>-0.15267175572519084</v>
      </c>
    </row>
    <row r="93" spans="2:5" ht="29.25" customHeight="1" thickBot="1" x14ac:dyDescent="0.25">
      <c r="B93" s="4" t="s">
        <v>54</v>
      </c>
      <c r="C93" s="6">
        <f>(C90+C91)/(C90+C91+C92)</f>
        <v>0.58412698412698416</v>
      </c>
      <c r="D93" s="6">
        <f>(D90+D91)/(D90+D91+D92)</f>
        <v>0.61986301369863017</v>
      </c>
      <c r="E93" s="6">
        <f t="shared" si="7"/>
        <v>6.1178528886241805E-2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315</v>
      </c>
      <c r="D100" s="5">
        <v>294</v>
      </c>
      <c r="E100" s="6">
        <f>IF(C100&gt;0,(D100-C100)/C100,"-")</f>
        <v>-6.6666666666666666E-2</v>
      </c>
    </row>
    <row r="101" spans="2:5" ht="20.100000000000001" customHeight="1" thickBot="1" x14ac:dyDescent="0.25">
      <c r="B101" s="4" t="s">
        <v>41</v>
      </c>
      <c r="C101" s="5">
        <v>142</v>
      </c>
      <c r="D101" s="5">
        <v>136</v>
      </c>
      <c r="E101" s="6">
        <f t="shared" ref="E101:E105" si="8">IF(C101&gt;0,(D101-C101)/C101,"-")</f>
        <v>-4.2253521126760563E-2</v>
      </c>
    </row>
    <row r="102" spans="2:5" ht="20.100000000000001" customHeight="1" thickBot="1" x14ac:dyDescent="0.25">
      <c r="B102" s="4" t="s">
        <v>42</v>
      </c>
      <c r="C102" s="5">
        <v>40</v>
      </c>
      <c r="D102" s="5">
        <v>46</v>
      </c>
      <c r="E102" s="6">
        <f t="shared" si="8"/>
        <v>0.15</v>
      </c>
    </row>
    <row r="103" spans="2:5" ht="20.100000000000001" customHeight="1" thickBot="1" x14ac:dyDescent="0.25">
      <c r="B103" s="4" t="s">
        <v>98</v>
      </c>
      <c r="C103" s="6">
        <f>(C101+C102)/C100</f>
        <v>0.57777777777777772</v>
      </c>
      <c r="D103" s="6">
        <f>(D101+D102)/D100</f>
        <v>0.61904761904761907</v>
      </c>
      <c r="E103" s="6">
        <f t="shared" si="8"/>
        <v>7.1428571428571563E-2</v>
      </c>
    </row>
    <row r="104" spans="2:5" ht="20.100000000000001" customHeight="1" thickBot="1" x14ac:dyDescent="0.25">
      <c r="B104" s="4" t="s">
        <v>39</v>
      </c>
      <c r="C104" s="6">
        <v>0.57959183673469383</v>
      </c>
      <c r="D104" s="6">
        <v>0.62385321100917435</v>
      </c>
      <c r="E104" s="6">
        <f t="shared" si="8"/>
        <v>7.6366455614420611E-2</v>
      </c>
    </row>
    <row r="105" spans="2:5" ht="20.100000000000001" customHeight="1" thickBot="1" x14ac:dyDescent="0.25">
      <c r="B105" s="4" t="s">
        <v>40</v>
      </c>
      <c r="C105" s="6">
        <v>0.5714285714285714</v>
      </c>
      <c r="D105" s="6">
        <v>0.60526315789473684</v>
      </c>
      <c r="E105" s="6">
        <f t="shared" si="8"/>
        <v>5.9210526315789519E-2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273</v>
      </c>
      <c r="D112" s="5">
        <v>300</v>
      </c>
      <c r="E112" s="6">
        <f>IF(C112&gt;0,(D112-C112)/C112,"-")</f>
        <v>9.8901098901098897E-2</v>
      </c>
    </row>
    <row r="113" spans="2:14" ht="15" thickBot="1" x14ac:dyDescent="0.25">
      <c r="B113" s="4" t="s">
        <v>56</v>
      </c>
      <c r="C113" s="5">
        <v>192</v>
      </c>
      <c r="D113" s="5">
        <v>201</v>
      </c>
      <c r="E113" s="6">
        <f t="shared" ref="E113:E114" si="9">IF(C113&gt;0,(D113-C113)/C113,"-")</f>
        <v>4.6875E-2</v>
      </c>
    </row>
    <row r="114" spans="2:14" ht="15" thickBot="1" x14ac:dyDescent="0.25">
      <c r="B114" s="4" t="s">
        <v>57</v>
      </c>
      <c r="C114" s="5">
        <v>81</v>
      </c>
      <c r="D114" s="5">
        <v>99</v>
      </c>
      <c r="E114" s="6">
        <f t="shared" si="9"/>
        <v>0.22222222222222221</v>
      </c>
    </row>
    <row r="115" spans="2:14" s="22" customFormat="1" x14ac:dyDescent="0.2"/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5</v>
      </c>
      <c r="D128" s="10">
        <v>0</v>
      </c>
      <c r="E128" s="10">
        <v>0</v>
      </c>
      <c r="F128" s="10">
        <v>5</v>
      </c>
      <c r="G128" s="10">
        <v>0</v>
      </c>
      <c r="H128" s="10">
        <v>0</v>
      </c>
      <c r="I128" s="10">
        <v>0</v>
      </c>
      <c r="J128" s="10">
        <v>0</v>
      </c>
      <c r="K128" s="6">
        <f>IF(C128=0,"-",(G128-C128)/C128)</f>
        <v>-1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-1</v>
      </c>
    </row>
    <row r="129" spans="2:14" ht="15" thickBot="1" x14ac:dyDescent="0.25">
      <c r="B129" s="4" t="s">
        <v>64</v>
      </c>
      <c r="C129" s="10">
        <v>1</v>
      </c>
      <c r="D129" s="10">
        <v>0</v>
      </c>
      <c r="E129" s="10">
        <v>0</v>
      </c>
      <c r="F129" s="10">
        <v>1</v>
      </c>
      <c r="G129" s="10">
        <v>0</v>
      </c>
      <c r="H129" s="10">
        <v>0</v>
      </c>
      <c r="I129" s="10">
        <v>0</v>
      </c>
      <c r="J129" s="10">
        <v>0</v>
      </c>
      <c r="K129" s="6">
        <f t="shared" ref="K129:K133" si="11">IF(C129=0,"-",(G129-C129)/C129)</f>
        <v>-1</v>
      </c>
      <c r="L129" s="6" t="str">
        <f t="shared" si="10"/>
        <v>-</v>
      </c>
      <c r="M129" s="6" t="str">
        <f t="shared" si="10"/>
        <v>-</v>
      </c>
      <c r="N129" s="6">
        <f t="shared" si="10"/>
        <v>-1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6</v>
      </c>
      <c r="D133" s="10">
        <v>0</v>
      </c>
      <c r="E133" s="10">
        <v>0</v>
      </c>
      <c r="F133" s="10">
        <v>6</v>
      </c>
      <c r="G133" s="10">
        <v>0</v>
      </c>
      <c r="H133" s="10">
        <v>0</v>
      </c>
      <c r="I133" s="10">
        <v>0</v>
      </c>
      <c r="J133" s="10">
        <v>0</v>
      </c>
      <c r="K133" s="6">
        <f t="shared" si="11"/>
        <v>-1</v>
      </c>
      <c r="L133" s="6" t="str">
        <f t="shared" si="10"/>
        <v>-</v>
      </c>
      <c r="M133" s="6" t="str">
        <f t="shared" si="10"/>
        <v>-</v>
      </c>
      <c r="N133" s="6">
        <f t="shared" si="10"/>
        <v>-1</v>
      </c>
    </row>
    <row r="134" spans="2:14" ht="15" thickBot="1" x14ac:dyDescent="0.25">
      <c r="B134" s="4" t="s">
        <v>36</v>
      </c>
      <c r="C134" s="6">
        <f>IF(C128=0,"-",C128/(C128+C129))</f>
        <v>0.83333333333333337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0.83333333333333337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6</v>
      </c>
      <c r="D143" s="10">
        <v>0</v>
      </c>
      <c r="E143" s="10">
        <v>0</v>
      </c>
      <c r="F143" s="10">
        <v>6</v>
      </c>
      <c r="G143" s="10">
        <v>2</v>
      </c>
      <c r="H143" s="10">
        <v>0</v>
      </c>
      <c r="I143" s="10">
        <v>0</v>
      </c>
      <c r="J143" s="10">
        <v>2</v>
      </c>
      <c r="K143" s="6">
        <f>IF(C143=0,"-",(G143-C143)/C143)</f>
        <v>-0.66666666666666663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-0.66666666666666663</v>
      </c>
    </row>
    <row r="144" spans="2:14" ht="15" thickBot="1" x14ac:dyDescent="0.25">
      <c r="B144" s="4" t="s">
        <v>72</v>
      </c>
      <c r="C144" s="10">
        <v>5</v>
      </c>
      <c r="D144" s="10">
        <v>0</v>
      </c>
      <c r="E144" s="10">
        <v>0</v>
      </c>
      <c r="F144" s="10">
        <v>5</v>
      </c>
      <c r="G144" s="10">
        <v>10</v>
      </c>
      <c r="H144" s="10">
        <v>0</v>
      </c>
      <c r="I144" s="10">
        <v>3</v>
      </c>
      <c r="J144" s="10">
        <v>13</v>
      </c>
      <c r="K144" s="6">
        <f t="shared" ref="K144:K147" si="16">IF(C144=0,"-",(G144-C144)/C144)</f>
        <v>1</v>
      </c>
      <c r="L144" s="6" t="str">
        <f t="shared" si="15"/>
        <v>-</v>
      </c>
      <c r="M144" s="6" t="str">
        <f t="shared" si="15"/>
        <v>-</v>
      </c>
      <c r="N144" s="6">
        <f t="shared" si="15"/>
        <v>1.6</v>
      </c>
    </row>
    <row r="145" spans="2:14" ht="15" thickBot="1" x14ac:dyDescent="0.25">
      <c r="B145" s="4" t="s">
        <v>73</v>
      </c>
      <c r="C145" s="10">
        <v>40</v>
      </c>
      <c r="D145" s="10">
        <v>0</v>
      </c>
      <c r="E145" s="10">
        <v>4</v>
      </c>
      <c r="F145" s="10">
        <v>44</v>
      </c>
      <c r="G145" s="10">
        <v>26</v>
      </c>
      <c r="H145" s="10">
        <v>0</v>
      </c>
      <c r="I145" s="10">
        <v>2</v>
      </c>
      <c r="J145" s="10">
        <v>28</v>
      </c>
      <c r="K145" s="6">
        <f t="shared" si="16"/>
        <v>-0.35</v>
      </c>
      <c r="L145" s="6" t="str">
        <f t="shared" si="15"/>
        <v>-</v>
      </c>
      <c r="M145" s="6">
        <f t="shared" si="15"/>
        <v>-0.5</v>
      </c>
      <c r="N145" s="6">
        <f t="shared" si="15"/>
        <v>-0.36363636363636365</v>
      </c>
    </row>
    <row r="146" spans="2:14" ht="15" thickBot="1" x14ac:dyDescent="0.25">
      <c r="B146" s="4" t="s">
        <v>74</v>
      </c>
      <c r="C146" s="10">
        <v>9</v>
      </c>
      <c r="D146" s="10">
        <v>0</v>
      </c>
      <c r="E146" s="10">
        <v>2</v>
      </c>
      <c r="F146" s="10">
        <v>11</v>
      </c>
      <c r="G146" s="10">
        <v>4</v>
      </c>
      <c r="H146" s="10">
        <v>0</v>
      </c>
      <c r="I146" s="10">
        <v>3</v>
      </c>
      <c r="J146" s="10">
        <v>7</v>
      </c>
      <c r="K146" s="6">
        <f t="shared" si="16"/>
        <v>-0.55555555555555558</v>
      </c>
      <c r="L146" s="6" t="str">
        <f t="shared" si="15"/>
        <v>-</v>
      </c>
      <c r="M146" s="6">
        <f t="shared" si="15"/>
        <v>0.5</v>
      </c>
      <c r="N146" s="6">
        <f t="shared" si="15"/>
        <v>-0.36363636363636365</v>
      </c>
    </row>
    <row r="147" spans="2:14" ht="15" thickBot="1" x14ac:dyDescent="0.25">
      <c r="B147" s="4" t="s">
        <v>75</v>
      </c>
      <c r="C147" s="10">
        <v>1</v>
      </c>
      <c r="D147" s="10">
        <v>0</v>
      </c>
      <c r="E147" s="10">
        <v>0</v>
      </c>
      <c r="F147" s="10">
        <v>1</v>
      </c>
      <c r="G147" s="10">
        <v>0</v>
      </c>
      <c r="H147" s="10">
        <v>0</v>
      </c>
      <c r="I147" s="10">
        <v>0</v>
      </c>
      <c r="J147" s="10">
        <v>0</v>
      </c>
      <c r="K147" s="6">
        <f t="shared" si="16"/>
        <v>-1</v>
      </c>
      <c r="L147" s="6" t="str">
        <f t="shared" si="15"/>
        <v>-</v>
      </c>
      <c r="M147" s="6" t="str">
        <f t="shared" si="15"/>
        <v>-</v>
      </c>
      <c r="N147" s="6">
        <f t="shared" si="15"/>
        <v>-1</v>
      </c>
    </row>
    <row r="148" spans="2:14" ht="15" thickBot="1" x14ac:dyDescent="0.25">
      <c r="B148" s="7" t="s">
        <v>68</v>
      </c>
      <c r="C148" s="10">
        <v>61</v>
      </c>
      <c r="D148" s="10">
        <v>0</v>
      </c>
      <c r="E148" s="10">
        <v>6</v>
      </c>
      <c r="F148" s="10">
        <v>67</v>
      </c>
      <c r="G148" s="10">
        <v>42</v>
      </c>
      <c r="H148" s="10">
        <v>0</v>
      </c>
      <c r="I148" s="10">
        <v>8</v>
      </c>
      <c r="J148" s="10">
        <v>50</v>
      </c>
      <c r="K148" s="6">
        <f t="shared" ref="K148" si="17">IF(C148=0,"-",(G148-C148)/C148)</f>
        <v>-0.31147540983606559</v>
      </c>
      <c r="L148" s="6" t="str">
        <f t="shared" ref="L148" si="18">IF(D148=0,"-",(H148-D148)/D148)</f>
        <v>-</v>
      </c>
      <c r="M148" s="6">
        <f t="shared" ref="M148" si="19">IF(E148=0,"-",(I148-E148)/E148)</f>
        <v>0.33333333333333331</v>
      </c>
      <c r="N148" s="6">
        <f t="shared" ref="N148" si="20">IF(F148=0,"-",(J148-F148)/F148)</f>
        <v>-0.2537313432835821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0.13043478260869565</v>
      </c>
      <c r="D149" s="6" t="str">
        <f t="shared" si="21"/>
        <v>-</v>
      </c>
      <c r="E149" s="6" t="str">
        <f t="shared" si="21"/>
        <v>-</v>
      </c>
      <c r="F149" s="6">
        <f t="shared" si="21"/>
        <v>0.12</v>
      </c>
      <c r="G149" s="6">
        <f t="shared" si="21"/>
        <v>7.1428571428571425E-2</v>
      </c>
      <c r="H149" s="6" t="str">
        <f t="shared" si="21"/>
        <v>-</v>
      </c>
      <c r="I149" s="6" t="str">
        <f t="shared" si="21"/>
        <v>-</v>
      </c>
      <c r="J149" s="6">
        <f t="shared" si="21"/>
        <v>6.6666666666666666E-2</v>
      </c>
      <c r="K149" s="6">
        <f>IF(OR(C149="-",G149="-"),"-",(G149-C149)/C149)</f>
        <v>-0.45238095238095238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-0.44444444444444442</v>
      </c>
    </row>
    <row r="150" spans="2:14" ht="29.25" thickBot="1" x14ac:dyDescent="0.25">
      <c r="B150" s="7" t="s">
        <v>77</v>
      </c>
      <c r="C150" s="6">
        <f t="shared" si="21"/>
        <v>0.35714285714285715</v>
      </c>
      <c r="D150" s="6" t="str">
        <f t="shared" si="21"/>
        <v>-</v>
      </c>
      <c r="E150" s="6" t="str">
        <f t="shared" si="21"/>
        <v>-</v>
      </c>
      <c r="F150" s="6">
        <f t="shared" si="21"/>
        <v>0.3125</v>
      </c>
      <c r="G150" s="6">
        <f t="shared" si="21"/>
        <v>0.7142857142857143</v>
      </c>
      <c r="H150" s="6" t="str">
        <f t="shared" si="21"/>
        <v>-</v>
      </c>
      <c r="I150" s="6">
        <f t="shared" si="21"/>
        <v>0.5</v>
      </c>
      <c r="J150" s="6">
        <f t="shared" si="21"/>
        <v>0.65</v>
      </c>
      <c r="K150" s="6">
        <f>IF(OR(C150="-",G150="-"),"-",(G150-C150)/C150)</f>
        <v>1</v>
      </c>
      <c r="L150" s="6" t="str">
        <f t="shared" si="22"/>
        <v>-</v>
      </c>
      <c r="M150" s="6" t="str">
        <f t="shared" si="22"/>
        <v>-</v>
      </c>
      <c r="N150" s="6">
        <f t="shared" si="22"/>
        <v>1.08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48</v>
      </c>
      <c r="D157" s="19">
        <v>29</v>
      </c>
      <c r="E157" s="18">
        <f>IF(C157=0,"-",(D157-C157)/C157)</f>
        <v>-0.39583333333333331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9</v>
      </c>
      <c r="D158" s="19">
        <v>13</v>
      </c>
      <c r="E158" s="18">
        <f t="shared" ref="E158:E159" si="23">IF(C158=0,"-",(D158-C158)/C158)</f>
        <v>0.44444444444444442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4</v>
      </c>
      <c r="D159" s="19">
        <v>0</v>
      </c>
      <c r="E159" s="18">
        <f t="shared" si="23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0.78688524590163933</v>
      </c>
      <c r="D160" s="18">
        <f>IF(D157=0,"-",D157/(D157+D158+D159))</f>
        <v>0.69047619047619047</v>
      </c>
      <c r="E160" s="18">
        <f>IF(OR(C160="-",D160="-"),"-",(D160-C160)/C160)</f>
        <v>-0.12251984126984126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6</v>
      </c>
      <c r="D166" s="5">
        <v>0</v>
      </c>
      <c r="E166" s="6">
        <f>IF(C166=0,"-",(D166-C166)/C166)</f>
        <v>-1</v>
      </c>
    </row>
    <row r="167" spans="2:14" ht="20.100000000000001" customHeight="1" thickBot="1" x14ac:dyDescent="0.25">
      <c r="B167" s="4" t="s">
        <v>41</v>
      </c>
      <c r="C167" s="5">
        <v>3</v>
      </c>
      <c r="D167" s="5">
        <v>0</v>
      </c>
      <c r="E167" s="6">
        <f t="shared" ref="E167:E168" si="24">IF(C167=0,"-",(D167-C167)/C167)</f>
        <v>-1</v>
      </c>
    </row>
    <row r="168" spans="2:14" ht="20.100000000000001" customHeight="1" thickBot="1" x14ac:dyDescent="0.25">
      <c r="B168" s="4" t="s">
        <v>42</v>
      </c>
      <c r="C168" s="5">
        <v>2</v>
      </c>
      <c r="D168" s="5">
        <v>0</v>
      </c>
      <c r="E168" s="6">
        <f t="shared" si="24"/>
        <v>-1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0.83333333333333337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>
        <v>0.75</v>
      </c>
      <c r="D170" s="6" t="s">
        <v>104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>
        <v>1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4</v>
      </c>
      <c r="D178" s="5">
        <v>7</v>
      </c>
      <c r="E178" s="6">
        <f>IF(C178=0,"-",(D178-C178)/C178)</f>
        <v>0.75</v>
      </c>
      <c r="H178" s="13"/>
    </row>
    <row r="179" spans="2:8" ht="15" thickBot="1" x14ac:dyDescent="0.25">
      <c r="B179" s="4" t="s">
        <v>43</v>
      </c>
      <c r="C179" s="5">
        <v>4</v>
      </c>
      <c r="D179" s="5">
        <v>6</v>
      </c>
      <c r="E179" s="6">
        <f t="shared" ref="E179:E185" si="26">IF(C179=0,"-",(D179-C179)/C179)</f>
        <v>0.5</v>
      </c>
      <c r="H179" s="13"/>
    </row>
    <row r="180" spans="2:8" ht="15" thickBot="1" x14ac:dyDescent="0.25">
      <c r="B180" s="4" t="s">
        <v>47</v>
      </c>
      <c r="C180" s="5">
        <v>0</v>
      </c>
      <c r="D180" s="5">
        <v>1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72</v>
      </c>
      <c r="D182" s="5">
        <v>66</v>
      </c>
      <c r="E182" s="6">
        <f t="shared" si="26"/>
        <v>-8.3333333333333329E-2</v>
      </c>
      <c r="H182" s="13"/>
    </row>
    <row r="183" spans="2:8" ht="15" thickBot="1" x14ac:dyDescent="0.25">
      <c r="B183" s="4" t="s">
        <v>47</v>
      </c>
      <c r="C183" s="5">
        <v>66</v>
      </c>
      <c r="D183" s="5">
        <v>52</v>
      </c>
      <c r="E183" s="6">
        <f t="shared" si="26"/>
        <v>-0.21212121212121213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6</v>
      </c>
      <c r="D185" s="5">
        <v>14</v>
      </c>
      <c r="E185" s="6">
        <f t="shared" si="26"/>
        <v>1.3333333333333333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3</v>
      </c>
      <c r="D197" s="5">
        <v>4</v>
      </c>
      <c r="E197" s="6">
        <f t="shared" ref="E197:E200" si="27">IF(C197=0,"-",(D197-C197)/C197)</f>
        <v>0.33333333333333331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3</v>
      </c>
      <c r="D199" s="5">
        <v>4</v>
      </c>
      <c r="E199" s="6">
        <f t="shared" si="27"/>
        <v>0.33333333333333331</v>
      </c>
    </row>
    <row r="200" spans="2:5" ht="15" thickBot="1" x14ac:dyDescent="0.25">
      <c r="B200" s="4" t="s">
        <v>85</v>
      </c>
      <c r="C200" s="5">
        <v>1</v>
      </c>
      <c r="D200" s="5">
        <v>0</v>
      </c>
      <c r="E200" s="6">
        <f t="shared" si="27"/>
        <v>-1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3</v>
      </c>
      <c r="D208" s="5">
        <v>4</v>
      </c>
      <c r="E208" s="6">
        <f t="shared" si="28"/>
        <v>0.33333333333333331</v>
      </c>
    </row>
    <row r="209" spans="2:5" ht="20.100000000000001" customHeight="1" thickBot="1" x14ac:dyDescent="0.25">
      <c r="B209" s="17" t="s">
        <v>86</v>
      </c>
      <c r="C209" s="5">
        <v>3</v>
      </c>
      <c r="D209" s="5">
        <v>4</v>
      </c>
      <c r="E209" s="6">
        <f t="shared" si="28"/>
        <v>0.33333333333333331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6</v>
      </c>
      <c r="D221" s="5">
        <v>3</v>
      </c>
      <c r="E221" s="6">
        <f t="shared" ref="E221:E223" si="30">IF(C221=0,"-",(D221-C221)/C221)</f>
        <v>-0.5</v>
      </c>
    </row>
    <row r="222" spans="2:5" ht="15" thickBot="1" x14ac:dyDescent="0.25">
      <c r="B222" s="16" t="s">
        <v>92</v>
      </c>
      <c r="C222" s="5">
        <v>4</v>
      </c>
      <c r="D222" s="5">
        <v>4</v>
      </c>
      <c r="E222" s="6">
        <f t="shared" si="30"/>
        <v>0</v>
      </c>
    </row>
    <row r="223" spans="2:5" ht="15" thickBot="1" x14ac:dyDescent="0.25">
      <c r="B223" s="16" t="s">
        <v>93</v>
      </c>
      <c r="C223" s="5">
        <v>10</v>
      </c>
      <c r="D223" s="5">
        <v>6</v>
      </c>
      <c r="E223" s="6">
        <f t="shared" si="30"/>
        <v>-0.4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1º Trimestre 2020</v>
      </c>
    </row>
    <row r="13" spans="1:5" ht="42.75" customHeight="1" thickBot="1" x14ac:dyDescent="0.25">
      <c r="C13" s="8" t="s">
        <v>103</v>
      </c>
      <c r="D13" s="8" t="s">
        <v>102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1464</v>
      </c>
      <c r="D14" s="5">
        <v>1232</v>
      </c>
      <c r="E14" s="6">
        <f>IF(C14&gt;0,(D14-C14)/C14)</f>
        <v>-0.15846994535519127</v>
      </c>
    </row>
    <row r="15" spans="1:5" ht="20.100000000000001" customHeight="1" thickBot="1" x14ac:dyDescent="0.25">
      <c r="B15" s="4" t="s">
        <v>17</v>
      </c>
      <c r="C15" s="5">
        <v>1394</v>
      </c>
      <c r="D15" s="5">
        <v>1201</v>
      </c>
      <c r="E15" s="6">
        <f t="shared" ref="E15:E25" si="0">IF(C15&gt;0,(D15-C15)/C15)</f>
        <v>-0.13845050215208035</v>
      </c>
    </row>
    <row r="16" spans="1:5" ht="20.100000000000001" customHeight="1" thickBot="1" x14ac:dyDescent="0.25">
      <c r="B16" s="4" t="s">
        <v>18</v>
      </c>
      <c r="C16" s="5">
        <v>940</v>
      </c>
      <c r="D16" s="5">
        <v>861</v>
      </c>
      <c r="E16" s="6">
        <f t="shared" si="0"/>
        <v>-8.4042553191489358E-2</v>
      </c>
    </row>
    <row r="17" spans="2:5" ht="20.100000000000001" customHeight="1" thickBot="1" x14ac:dyDescent="0.25">
      <c r="B17" s="4" t="s">
        <v>19</v>
      </c>
      <c r="C17" s="5">
        <v>454</v>
      </c>
      <c r="D17" s="5">
        <v>340</v>
      </c>
      <c r="E17" s="6">
        <f t="shared" si="0"/>
        <v>-0.25110132158590309</v>
      </c>
    </row>
    <row r="18" spans="2:5" ht="20.100000000000001" customHeight="1" thickBot="1" x14ac:dyDescent="0.25">
      <c r="B18" s="4" t="s">
        <v>100</v>
      </c>
      <c r="C18" s="5">
        <v>0</v>
      </c>
      <c r="D18" s="5">
        <v>3</v>
      </c>
      <c r="E18" s="6" t="str">
        <f>IF(C18=0,"-",(D18-C18)/C18)</f>
        <v>-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3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0.32568149210903874</v>
      </c>
      <c r="D20" s="6">
        <f>D17/D15</f>
        <v>0.28309741881765194</v>
      </c>
      <c r="E20" s="6">
        <f t="shared" si="0"/>
        <v>-0.13075374045857535</v>
      </c>
    </row>
    <row r="21" spans="2:5" ht="30" customHeight="1" thickBot="1" x14ac:dyDescent="0.25">
      <c r="B21" s="4" t="s">
        <v>23</v>
      </c>
      <c r="C21" s="5">
        <v>88</v>
      </c>
      <c r="D21" s="5">
        <v>181</v>
      </c>
      <c r="E21" s="6">
        <f t="shared" si="0"/>
        <v>1.0568181818181819</v>
      </c>
    </row>
    <row r="22" spans="2:5" ht="20.100000000000001" customHeight="1" thickBot="1" x14ac:dyDescent="0.25">
      <c r="B22" s="4" t="s">
        <v>24</v>
      </c>
      <c r="C22" s="5">
        <v>61</v>
      </c>
      <c r="D22" s="5">
        <v>123</v>
      </c>
      <c r="E22" s="6">
        <f t="shared" si="0"/>
        <v>1.0163934426229508</v>
      </c>
    </row>
    <row r="23" spans="2:5" ht="20.100000000000001" customHeight="1" thickBot="1" x14ac:dyDescent="0.25">
      <c r="B23" s="4" t="s">
        <v>25</v>
      </c>
      <c r="C23" s="5">
        <v>27</v>
      </c>
      <c r="D23" s="5">
        <v>58</v>
      </c>
      <c r="E23" s="6">
        <f t="shared" si="0"/>
        <v>1.1481481481481481</v>
      </c>
    </row>
    <row r="24" spans="2:5" ht="20.100000000000001" customHeight="1" thickBot="1" x14ac:dyDescent="0.25">
      <c r="B24" s="4" t="s">
        <v>21</v>
      </c>
      <c r="C24" s="6">
        <f>C23/C21</f>
        <v>0.30681818181818182</v>
      </c>
      <c r="D24" s="6">
        <f t="shared" ref="D24" si="1">D23/D21</f>
        <v>0.32044198895027626</v>
      </c>
      <c r="E24" s="6">
        <f t="shared" si="0"/>
        <v>4.4403519541641116E-2</v>
      </c>
    </row>
    <row r="25" spans="2:5" ht="20.100000000000001" customHeight="1" thickBot="1" x14ac:dyDescent="0.25">
      <c r="B25" s="7" t="s">
        <v>26</v>
      </c>
      <c r="C25" s="6">
        <v>0.1368401316570908</v>
      </c>
      <c r="D25" s="6">
        <v>0.11789454671460979</v>
      </c>
      <c r="E25" s="6">
        <f t="shared" si="0"/>
        <v>-0.13845050215208038</v>
      </c>
    </row>
    <row r="33" spans="2:5" ht="42.75" customHeight="1" thickBot="1" x14ac:dyDescent="0.25">
      <c r="C33" s="8" t="s">
        <v>103</v>
      </c>
      <c r="D33" s="8" t="s">
        <v>102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437</v>
      </c>
      <c r="D34" s="5">
        <v>398</v>
      </c>
      <c r="E34" s="6">
        <f>IF(C34&gt;0,(D34-C34)/C34,"-")</f>
        <v>-8.924485125858124E-2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2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305</v>
      </c>
      <c r="D36" s="5">
        <v>302</v>
      </c>
      <c r="E36" s="6">
        <f t="shared" si="2"/>
        <v>-9.8360655737704927E-3</v>
      </c>
    </row>
    <row r="37" spans="2:5" ht="20.100000000000001" customHeight="1" thickBot="1" x14ac:dyDescent="0.25">
      <c r="B37" s="4" t="s">
        <v>30</v>
      </c>
      <c r="C37" s="5">
        <v>132</v>
      </c>
      <c r="D37" s="5">
        <v>94</v>
      </c>
      <c r="E37" s="6">
        <f t="shared" si="2"/>
        <v>-0.2878787878787879</v>
      </c>
    </row>
    <row r="43" spans="2:5" ht="42.75" customHeight="1" thickBot="1" x14ac:dyDescent="0.25">
      <c r="C43" s="8" t="s">
        <v>103</v>
      </c>
      <c r="D43" s="8" t="s">
        <v>102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180</v>
      </c>
      <c r="D44" s="5">
        <v>132</v>
      </c>
      <c r="E44" s="6">
        <f>IF(C44&gt;0,(D44-C44)/C44,"-")</f>
        <v>-0.26666666666666666</v>
      </c>
    </row>
    <row r="45" spans="2:5" ht="20.100000000000001" customHeight="1" thickBot="1" x14ac:dyDescent="0.25">
      <c r="B45" s="4" t="s">
        <v>34</v>
      </c>
      <c r="C45" s="5">
        <v>31</v>
      </c>
      <c r="D45" s="5">
        <v>27</v>
      </c>
      <c r="E45" s="6">
        <f t="shared" ref="E45:E51" si="3">IF(C45&gt;0,(D45-C45)/C45,"-")</f>
        <v>-0.12903225806451613</v>
      </c>
    </row>
    <row r="46" spans="2:5" ht="20.100000000000001" customHeight="1" thickBot="1" x14ac:dyDescent="0.25">
      <c r="B46" s="4" t="s">
        <v>31</v>
      </c>
      <c r="C46" s="5">
        <v>14</v>
      </c>
      <c r="D46" s="5">
        <v>23</v>
      </c>
      <c r="E46" s="6">
        <f t="shared" si="3"/>
        <v>0.6428571428571429</v>
      </c>
    </row>
    <row r="47" spans="2:5" ht="20.100000000000001" customHeight="1" thickBot="1" x14ac:dyDescent="0.25">
      <c r="B47" s="4" t="s">
        <v>32</v>
      </c>
      <c r="C47" s="5">
        <v>456</v>
      </c>
      <c r="D47" s="5">
        <v>548</v>
      </c>
      <c r="E47" s="6">
        <f t="shared" si="3"/>
        <v>0.20175438596491227</v>
      </c>
    </row>
    <row r="48" spans="2:5" ht="20.100000000000001" customHeight="1" thickBot="1" x14ac:dyDescent="0.25">
      <c r="B48" s="4" t="s">
        <v>35</v>
      </c>
      <c r="C48" s="5">
        <v>275</v>
      </c>
      <c r="D48" s="5">
        <v>221</v>
      </c>
      <c r="E48" s="6">
        <f t="shared" si="3"/>
        <v>-0.19636363636363635</v>
      </c>
    </row>
    <row r="49" spans="2:5" ht="20.100000000000001" customHeight="1" thickBot="1" x14ac:dyDescent="0.25">
      <c r="B49" s="4" t="s">
        <v>67</v>
      </c>
      <c r="C49" s="5">
        <v>108</v>
      </c>
      <c r="D49" s="5">
        <v>169</v>
      </c>
      <c r="E49" s="6">
        <f t="shared" si="3"/>
        <v>0.56481481481481477</v>
      </c>
    </row>
    <row r="50" spans="2:5" ht="20.100000000000001" customHeight="1" collapsed="1" thickBot="1" x14ac:dyDescent="0.25">
      <c r="B50" s="4" t="s">
        <v>36</v>
      </c>
      <c r="C50" s="6">
        <f>C44/(C44+C45)</f>
        <v>0.85308056872037918</v>
      </c>
      <c r="D50" s="6">
        <f>D44/(D44+D45)</f>
        <v>0.83018867924528306</v>
      </c>
      <c r="E50" s="6">
        <f t="shared" si="3"/>
        <v>-2.6834381551362682E-2</v>
      </c>
    </row>
    <row r="51" spans="2:5" ht="20.100000000000001" customHeight="1" thickBot="1" x14ac:dyDescent="0.25">
      <c r="B51" s="4" t="s">
        <v>37</v>
      </c>
      <c r="C51" s="6">
        <f>C47/(C46+C47)</f>
        <v>0.97021276595744677</v>
      </c>
      <c r="D51" s="6">
        <f t="shared" ref="D51" si="4">D47/(D46+D47)</f>
        <v>0.95971978984238182</v>
      </c>
      <c r="E51" s="6">
        <f t="shared" si="3"/>
        <v>-1.0815128890527466E-2</v>
      </c>
    </row>
    <row r="57" spans="2:5" ht="42.75" customHeight="1" thickBot="1" x14ac:dyDescent="0.25">
      <c r="C57" s="8" t="s">
        <v>103</v>
      </c>
      <c r="D57" s="8" t="s">
        <v>102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211</v>
      </c>
      <c r="D58" s="5">
        <v>169</v>
      </c>
      <c r="E58" s="6">
        <f>IF(C58&gt;0,(D58-C58)/C58,"-")</f>
        <v>-0.1990521327014218</v>
      </c>
    </row>
    <row r="59" spans="2:5" ht="20.100000000000001" customHeight="1" thickBot="1" x14ac:dyDescent="0.25">
      <c r="B59" s="4" t="s">
        <v>41</v>
      </c>
      <c r="C59" s="5">
        <v>130</v>
      </c>
      <c r="D59" s="5">
        <v>92</v>
      </c>
      <c r="E59" s="6">
        <f t="shared" ref="E59:E63" si="5">IF(C59&gt;0,(D59-C59)/C59,"-")</f>
        <v>-0.29230769230769232</v>
      </c>
    </row>
    <row r="60" spans="2:5" ht="20.100000000000001" customHeight="1" thickBot="1" x14ac:dyDescent="0.25">
      <c r="B60" s="4" t="s">
        <v>42</v>
      </c>
      <c r="C60" s="5">
        <v>50</v>
      </c>
      <c r="D60" s="5">
        <v>40</v>
      </c>
      <c r="E60" s="6">
        <f t="shared" si="5"/>
        <v>-0.2</v>
      </c>
    </row>
    <row r="61" spans="2:5" ht="20.100000000000001" customHeight="1" collapsed="1" thickBot="1" x14ac:dyDescent="0.25">
      <c r="B61" s="4" t="s">
        <v>98</v>
      </c>
      <c r="C61" s="6">
        <f>(C59+C60)/C58</f>
        <v>0.85308056872037918</v>
      </c>
      <c r="D61" s="6">
        <f>(D59+D60)/D58</f>
        <v>0.78106508875739644</v>
      </c>
      <c r="E61" s="6">
        <f t="shared" si="5"/>
        <v>-8.4418145956607543E-2</v>
      </c>
    </row>
    <row r="62" spans="2:5" ht="20.100000000000001" customHeight="1" thickBot="1" x14ac:dyDescent="0.25">
      <c r="B62" s="4" t="s">
        <v>39</v>
      </c>
      <c r="C62" s="6">
        <v>0.82802547770700641</v>
      </c>
      <c r="D62" s="6">
        <v>0.75409836065573765</v>
      </c>
      <c r="E62" s="6">
        <f t="shared" si="5"/>
        <v>-8.9281210592686108E-2</v>
      </c>
    </row>
    <row r="63" spans="2:5" ht="20.100000000000001" customHeight="1" thickBot="1" x14ac:dyDescent="0.25">
      <c r="B63" s="4" t="s">
        <v>40</v>
      </c>
      <c r="C63" s="6">
        <v>0.92592592592592593</v>
      </c>
      <c r="D63" s="6">
        <v>0.85106382978723405</v>
      </c>
      <c r="E63" s="6">
        <f t="shared" si="5"/>
        <v>-8.0851063829787226E-2</v>
      </c>
    </row>
    <row r="64" spans="2:5" ht="15" thickBot="1" x14ac:dyDescent="0.25">
      <c r="E64" s="6"/>
    </row>
    <row r="69" spans="2:10" ht="42.75" customHeight="1" thickBot="1" x14ac:dyDescent="0.25">
      <c r="C69" s="8" t="s">
        <v>103</v>
      </c>
      <c r="D69" s="8" t="s">
        <v>102</v>
      </c>
      <c r="E69" s="8" t="s">
        <v>99</v>
      </c>
    </row>
    <row r="70" spans="2:10" ht="20.100000000000001" customHeight="1" thickBot="1" x14ac:dyDescent="0.25">
      <c r="B70" s="4" t="s">
        <v>44</v>
      </c>
      <c r="C70" s="5">
        <v>1706</v>
      </c>
      <c r="D70" s="5">
        <v>1505</v>
      </c>
      <c r="E70" s="6">
        <f>IF(C70&gt;0,(D70-C70)/C70,"-")</f>
        <v>-0.11781946072684643</v>
      </c>
    </row>
    <row r="71" spans="2:10" ht="20.100000000000001" customHeight="1" thickBot="1" x14ac:dyDescent="0.25">
      <c r="B71" s="4" t="s">
        <v>45</v>
      </c>
      <c r="C71" s="5">
        <v>547</v>
      </c>
      <c r="D71" s="5">
        <v>454</v>
      </c>
      <c r="E71" s="6">
        <f t="shared" ref="E71:E77" si="6">IF(C71&gt;0,(D71-C71)/C71,"-")</f>
        <v>-0.17001828153564899</v>
      </c>
    </row>
    <row r="72" spans="2:10" ht="20.100000000000001" customHeight="1" thickBot="1" x14ac:dyDescent="0.25">
      <c r="B72" s="4" t="s">
        <v>43</v>
      </c>
      <c r="C72" s="5">
        <v>1</v>
      </c>
      <c r="D72" s="5">
        <v>2</v>
      </c>
      <c r="E72" s="6">
        <f t="shared" si="6"/>
        <v>1</v>
      </c>
    </row>
    <row r="73" spans="2:10" ht="20.100000000000001" customHeight="1" thickBot="1" x14ac:dyDescent="0.25">
      <c r="B73" s="4" t="s">
        <v>46</v>
      </c>
      <c r="C73" s="5">
        <v>790</v>
      </c>
      <c r="D73" s="5">
        <v>721</v>
      </c>
      <c r="E73" s="6">
        <f t="shared" si="6"/>
        <v>-8.7341772151898728E-2</v>
      </c>
    </row>
    <row r="74" spans="2:10" ht="20.100000000000001" customHeight="1" thickBot="1" x14ac:dyDescent="0.25">
      <c r="B74" s="4" t="s">
        <v>47</v>
      </c>
      <c r="C74" s="5">
        <v>298</v>
      </c>
      <c r="D74" s="5">
        <v>269</v>
      </c>
      <c r="E74" s="6">
        <f t="shared" si="6"/>
        <v>-9.7315436241610737E-2</v>
      </c>
    </row>
    <row r="75" spans="2:10" ht="20.100000000000001" customHeight="1" thickBot="1" x14ac:dyDescent="0.25">
      <c r="B75" s="4" t="s">
        <v>48</v>
      </c>
      <c r="C75" s="5">
        <v>70</v>
      </c>
      <c r="D75" s="5">
        <v>59</v>
      </c>
      <c r="E75" s="6">
        <f t="shared" si="6"/>
        <v>-0.15714285714285714</v>
      </c>
    </row>
    <row r="76" spans="2:10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10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78" spans="2:10" x14ac:dyDescent="0.2">
      <c r="B78" s="22"/>
      <c r="C78" s="22"/>
      <c r="D78" s="22"/>
      <c r="E78" s="22"/>
      <c r="F78" s="22"/>
      <c r="G78" s="22"/>
      <c r="H78" s="22"/>
      <c r="I78" s="22"/>
      <c r="J78" s="22"/>
    </row>
    <row r="79" spans="2:10" x14ac:dyDescent="0.2">
      <c r="B79" s="22"/>
      <c r="C79" s="22"/>
      <c r="D79" s="22"/>
      <c r="E79" s="22"/>
      <c r="F79" s="22"/>
      <c r="G79" s="22"/>
      <c r="H79" s="22"/>
      <c r="I79" s="22"/>
      <c r="J79" s="22"/>
    </row>
    <row r="89" spans="2:5" ht="42.75" customHeight="1" thickBot="1" x14ac:dyDescent="0.25">
      <c r="C89" s="8" t="s">
        <v>103</v>
      </c>
      <c r="D89" s="8" t="s">
        <v>102</v>
      </c>
      <c r="E89" s="8" t="s">
        <v>99</v>
      </c>
    </row>
    <row r="90" spans="2:5" ht="29.25" thickBot="1" x14ac:dyDescent="0.25">
      <c r="B90" s="4" t="s">
        <v>51</v>
      </c>
      <c r="C90" s="5">
        <v>61</v>
      </c>
      <c r="D90" s="5">
        <v>65</v>
      </c>
      <c r="E90" s="6">
        <f>IF(C90&gt;0,(D90-C90)/C90,"-")</f>
        <v>6.5573770491803282E-2</v>
      </c>
    </row>
    <row r="91" spans="2:5" ht="29.25" thickBot="1" x14ac:dyDescent="0.25">
      <c r="B91" s="4" t="s">
        <v>52</v>
      </c>
      <c r="C91" s="5">
        <v>89</v>
      </c>
      <c r="D91" s="5">
        <v>67</v>
      </c>
      <c r="E91" s="6">
        <f t="shared" ref="E91:E93" si="7">IF(C91&gt;0,(D91-C91)/C91,"-")</f>
        <v>-0.24719101123595505</v>
      </c>
    </row>
    <row r="92" spans="2:5" ht="29.25" customHeight="1" thickBot="1" x14ac:dyDescent="0.25">
      <c r="B92" s="4" t="s">
        <v>53</v>
      </c>
      <c r="C92" s="5">
        <v>137</v>
      </c>
      <c r="D92" s="5">
        <v>112</v>
      </c>
      <c r="E92" s="6">
        <f t="shared" si="7"/>
        <v>-0.18248175182481752</v>
      </c>
    </row>
    <row r="93" spans="2:5" ht="29.25" customHeight="1" thickBot="1" x14ac:dyDescent="0.25">
      <c r="B93" s="4" t="s">
        <v>54</v>
      </c>
      <c r="C93" s="6">
        <f>(C90+C91)/(C90+C91+C92)</f>
        <v>0.52264808362369342</v>
      </c>
      <c r="D93" s="6">
        <f>(D90+D91)/(D90+D91+D92)</f>
        <v>0.54098360655737709</v>
      </c>
      <c r="E93" s="6">
        <f t="shared" si="7"/>
        <v>3.5081967213114768E-2</v>
      </c>
    </row>
    <row r="99" spans="2:5" ht="42.75" customHeight="1" thickBot="1" x14ac:dyDescent="0.25">
      <c r="C99" s="8" t="s">
        <v>103</v>
      </c>
      <c r="D99" s="8" t="s">
        <v>102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294</v>
      </c>
      <c r="D100" s="5">
        <v>252</v>
      </c>
      <c r="E100" s="6">
        <f>IF(C100&gt;0,(D100-C100)/C100,"-")</f>
        <v>-0.14285714285714285</v>
      </c>
    </row>
    <row r="101" spans="2:5" ht="20.100000000000001" customHeight="1" thickBot="1" x14ac:dyDescent="0.25">
      <c r="B101" s="4" t="s">
        <v>41</v>
      </c>
      <c r="C101" s="5">
        <v>94</v>
      </c>
      <c r="D101" s="5">
        <v>91</v>
      </c>
      <c r="E101" s="6">
        <f t="shared" ref="E101:E105" si="8">IF(C101&gt;0,(D101-C101)/C101,"-")</f>
        <v>-3.1914893617021274E-2</v>
      </c>
    </row>
    <row r="102" spans="2:5" ht="20.100000000000001" customHeight="1" thickBot="1" x14ac:dyDescent="0.25">
      <c r="B102" s="4" t="s">
        <v>42</v>
      </c>
      <c r="C102" s="5">
        <v>56</v>
      </c>
      <c r="D102" s="5">
        <v>42</v>
      </c>
      <c r="E102" s="6">
        <f t="shared" si="8"/>
        <v>-0.25</v>
      </c>
    </row>
    <row r="103" spans="2:5" ht="20.100000000000001" customHeight="1" thickBot="1" x14ac:dyDescent="0.25">
      <c r="B103" s="4" t="s">
        <v>98</v>
      </c>
      <c r="C103" s="6">
        <f>(C101+C102)/C100</f>
        <v>0.51020408163265307</v>
      </c>
      <c r="D103" s="6">
        <f>(D101+D102)/D100</f>
        <v>0.52777777777777779</v>
      </c>
      <c r="E103" s="6">
        <f t="shared" si="8"/>
        <v>3.4444444444444444E-2</v>
      </c>
    </row>
    <row r="104" spans="2:5" ht="20.100000000000001" customHeight="1" thickBot="1" x14ac:dyDescent="0.25">
      <c r="B104" s="4" t="s">
        <v>39</v>
      </c>
      <c r="C104" s="6">
        <v>0.47715736040609136</v>
      </c>
      <c r="D104" s="6">
        <v>0.52601156069364163</v>
      </c>
      <c r="E104" s="6">
        <f t="shared" si="8"/>
        <v>0.102385930389866</v>
      </c>
    </row>
    <row r="105" spans="2:5" ht="20.100000000000001" customHeight="1" thickBot="1" x14ac:dyDescent="0.25">
      <c r="B105" s="4" t="s">
        <v>40</v>
      </c>
      <c r="C105" s="6">
        <v>0.57731958762886593</v>
      </c>
      <c r="D105" s="6">
        <v>0.53164556962025311</v>
      </c>
      <c r="E105" s="6">
        <f t="shared" si="8"/>
        <v>-7.9113924050632917E-2</v>
      </c>
    </row>
    <row r="111" spans="2:5" ht="42.75" customHeight="1" thickBot="1" x14ac:dyDescent="0.25">
      <c r="C111" s="8" t="s">
        <v>103</v>
      </c>
      <c r="D111" s="8" t="s">
        <v>102</v>
      </c>
      <c r="E111" s="8" t="s">
        <v>99</v>
      </c>
    </row>
    <row r="112" spans="2:5" ht="15" thickBot="1" x14ac:dyDescent="0.25">
      <c r="B112" s="4" t="s">
        <v>55</v>
      </c>
      <c r="C112" s="5">
        <v>284</v>
      </c>
      <c r="D112" s="5">
        <v>286</v>
      </c>
      <c r="E112" s="6">
        <f>IF(C112&gt;0,(D112-C112)/C112,"-")</f>
        <v>7.0422535211267607E-3</v>
      </c>
    </row>
    <row r="113" spans="2:14" ht="15" thickBot="1" x14ac:dyDescent="0.25">
      <c r="B113" s="4" t="s">
        <v>56</v>
      </c>
      <c r="C113" s="5">
        <v>150</v>
      </c>
      <c r="D113" s="5">
        <v>130</v>
      </c>
      <c r="E113" s="6">
        <f t="shared" ref="E113:E114" si="9">IF(C113&gt;0,(D113-C113)/C113,"-")</f>
        <v>-0.13333333333333333</v>
      </c>
    </row>
    <row r="114" spans="2:14" ht="15" thickBot="1" x14ac:dyDescent="0.25">
      <c r="B114" s="4" t="s">
        <v>57</v>
      </c>
      <c r="C114" s="5">
        <v>134</v>
      </c>
      <c r="D114" s="5">
        <v>156</v>
      </c>
      <c r="E114" s="6">
        <f t="shared" si="9"/>
        <v>0.16417910447761194</v>
      </c>
    </row>
    <row r="115" spans="2:14" s="22" customFormat="1" x14ac:dyDescent="0.2"/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8" t="s">
        <v>103</v>
      </c>
      <c r="D126" s="29"/>
      <c r="E126" s="29"/>
      <c r="F126" s="30"/>
      <c r="G126" s="28" t="s">
        <v>102</v>
      </c>
      <c r="H126" s="29"/>
      <c r="I126" s="29"/>
      <c r="J126" s="30"/>
      <c r="K126" s="31" t="s">
        <v>58</v>
      </c>
      <c r="L126" s="32"/>
      <c r="M126" s="32"/>
      <c r="N126" s="32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2</v>
      </c>
      <c r="D128" s="10">
        <v>1</v>
      </c>
      <c r="E128" s="10">
        <v>1</v>
      </c>
      <c r="F128" s="10">
        <v>4</v>
      </c>
      <c r="G128" s="10">
        <v>2</v>
      </c>
      <c r="H128" s="10">
        <v>0</v>
      </c>
      <c r="I128" s="10">
        <v>0</v>
      </c>
      <c r="J128" s="10">
        <v>2</v>
      </c>
      <c r="K128" s="6">
        <f>IF(C128=0,"-",(G128-C128)/C128)</f>
        <v>0</v>
      </c>
      <c r="L128" s="6">
        <f t="shared" ref="L128:N133" si="10">IF(D128=0,"-",(H128-D128)/D128)</f>
        <v>-1</v>
      </c>
      <c r="M128" s="6">
        <f t="shared" si="10"/>
        <v>-1</v>
      </c>
      <c r="N128" s="6">
        <f t="shared" si="10"/>
        <v>-0.5</v>
      </c>
    </row>
    <row r="129" spans="2:14" ht="15" thickBot="1" x14ac:dyDescent="0.25">
      <c r="B129" s="4" t="s">
        <v>64</v>
      </c>
      <c r="C129" s="10">
        <v>1</v>
      </c>
      <c r="D129" s="10">
        <v>0</v>
      </c>
      <c r="E129" s="10">
        <v>0</v>
      </c>
      <c r="F129" s="10">
        <v>1</v>
      </c>
      <c r="G129" s="10">
        <v>0</v>
      </c>
      <c r="H129" s="10">
        <v>0</v>
      </c>
      <c r="I129" s="10">
        <v>0</v>
      </c>
      <c r="J129" s="10">
        <v>0</v>
      </c>
      <c r="K129" s="6">
        <f t="shared" ref="K129:K133" si="11">IF(C129=0,"-",(G129-C129)/C129)</f>
        <v>-1</v>
      </c>
      <c r="L129" s="6" t="str">
        <f t="shared" si="10"/>
        <v>-</v>
      </c>
      <c r="M129" s="6" t="str">
        <f t="shared" si="10"/>
        <v>-</v>
      </c>
      <c r="N129" s="6">
        <f t="shared" si="10"/>
        <v>-1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1</v>
      </c>
      <c r="H131" s="10">
        <v>0</v>
      </c>
      <c r="I131" s="10">
        <v>0</v>
      </c>
      <c r="J131" s="10">
        <v>1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3</v>
      </c>
      <c r="D133" s="10">
        <v>1</v>
      </c>
      <c r="E133" s="10">
        <v>1</v>
      </c>
      <c r="F133" s="10">
        <v>5</v>
      </c>
      <c r="G133" s="10">
        <v>3</v>
      </c>
      <c r="H133" s="10">
        <v>0</v>
      </c>
      <c r="I133" s="10">
        <v>0</v>
      </c>
      <c r="J133" s="10">
        <v>3</v>
      </c>
      <c r="K133" s="6">
        <f t="shared" si="11"/>
        <v>0</v>
      </c>
      <c r="L133" s="6">
        <f t="shared" si="10"/>
        <v>-1</v>
      </c>
      <c r="M133" s="6">
        <f t="shared" si="10"/>
        <v>-1</v>
      </c>
      <c r="N133" s="6">
        <f t="shared" si="10"/>
        <v>-0.4</v>
      </c>
    </row>
    <row r="134" spans="2:14" ht="15" thickBot="1" x14ac:dyDescent="0.25">
      <c r="B134" s="4" t="s">
        <v>36</v>
      </c>
      <c r="C134" s="6">
        <f>IF(C128=0,"-",C128/(C128+C129))</f>
        <v>0.66666666666666663</v>
      </c>
      <c r="D134" s="6">
        <f>IF(D128=0,"-",D128/(D128+D129))</f>
        <v>1</v>
      </c>
      <c r="E134" s="6">
        <f t="shared" ref="E134:J134" si="12">IF(E128=0,"-",E128/(E128+E129))</f>
        <v>1</v>
      </c>
      <c r="F134" s="6">
        <f t="shared" si="12"/>
        <v>0.8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>
        <f>IF(OR(C134="-",G134="-"),"-",(G134-C134)/C134)</f>
        <v>0.50000000000000011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0.24999999999999994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>
        <f t="shared" si="14"/>
        <v>1</v>
      </c>
      <c r="H135" s="6" t="str">
        <f t="shared" si="14"/>
        <v>-</v>
      </c>
      <c r="I135" s="6" t="str">
        <f t="shared" si="14"/>
        <v>-</v>
      </c>
      <c r="J135" s="6">
        <f t="shared" si="14"/>
        <v>1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8" t="s">
        <v>103</v>
      </c>
      <c r="D141" s="29"/>
      <c r="E141" s="29"/>
      <c r="F141" s="30"/>
      <c r="G141" s="28" t="s">
        <v>102</v>
      </c>
      <c r="H141" s="29"/>
      <c r="I141" s="29"/>
      <c r="J141" s="30"/>
      <c r="K141" s="31" t="s">
        <v>58</v>
      </c>
      <c r="L141" s="32"/>
      <c r="M141" s="32"/>
      <c r="N141" s="32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2</v>
      </c>
      <c r="D143" s="10">
        <v>0</v>
      </c>
      <c r="E143" s="10">
        <v>1</v>
      </c>
      <c r="F143" s="10">
        <v>3</v>
      </c>
      <c r="G143" s="10">
        <v>3</v>
      </c>
      <c r="H143" s="10">
        <v>0</v>
      </c>
      <c r="I143" s="10">
        <v>0</v>
      </c>
      <c r="J143" s="10">
        <v>3</v>
      </c>
      <c r="K143" s="6">
        <f>IF(C143=0,"-",(G143-C143)/C143)</f>
        <v>0.5</v>
      </c>
      <c r="L143" s="6" t="str">
        <f t="shared" ref="L143:N147" si="15">IF(D143=0,"-",(H143-D143)/D143)</f>
        <v>-</v>
      </c>
      <c r="M143" s="6">
        <f t="shared" si="15"/>
        <v>-1</v>
      </c>
      <c r="N143" s="6">
        <f t="shared" si="15"/>
        <v>0</v>
      </c>
    </row>
    <row r="144" spans="2:14" ht="15" thickBot="1" x14ac:dyDescent="0.25">
      <c r="B144" s="4" t="s">
        <v>72</v>
      </c>
      <c r="C144" s="10">
        <v>7</v>
      </c>
      <c r="D144" s="10">
        <v>0</v>
      </c>
      <c r="E144" s="10">
        <v>0</v>
      </c>
      <c r="F144" s="10">
        <v>7</v>
      </c>
      <c r="G144" s="10">
        <v>2</v>
      </c>
      <c r="H144" s="10">
        <v>0</v>
      </c>
      <c r="I144" s="10">
        <v>0</v>
      </c>
      <c r="J144" s="10">
        <v>2</v>
      </c>
      <c r="K144" s="6">
        <f t="shared" ref="K144:K147" si="16">IF(C144=0,"-",(G144-C144)/C144)</f>
        <v>-0.7142857142857143</v>
      </c>
      <c r="L144" s="6" t="str">
        <f t="shared" si="15"/>
        <v>-</v>
      </c>
      <c r="M144" s="6" t="str">
        <f t="shared" si="15"/>
        <v>-</v>
      </c>
      <c r="N144" s="6">
        <f t="shared" si="15"/>
        <v>-0.7142857142857143</v>
      </c>
    </row>
    <row r="145" spans="2:14" ht="15" thickBot="1" x14ac:dyDescent="0.25">
      <c r="B145" s="4" t="s">
        <v>73</v>
      </c>
      <c r="C145" s="10">
        <v>60</v>
      </c>
      <c r="D145" s="10">
        <v>0</v>
      </c>
      <c r="E145" s="10">
        <v>6</v>
      </c>
      <c r="F145" s="10">
        <v>66</v>
      </c>
      <c r="G145" s="10">
        <v>32</v>
      </c>
      <c r="H145" s="10">
        <v>0</v>
      </c>
      <c r="I145" s="10">
        <v>2</v>
      </c>
      <c r="J145" s="10">
        <v>34</v>
      </c>
      <c r="K145" s="6">
        <f t="shared" si="16"/>
        <v>-0.46666666666666667</v>
      </c>
      <c r="L145" s="6" t="str">
        <f t="shared" si="15"/>
        <v>-</v>
      </c>
      <c r="M145" s="6">
        <f t="shared" si="15"/>
        <v>-0.66666666666666663</v>
      </c>
      <c r="N145" s="6">
        <f t="shared" si="15"/>
        <v>-0.48484848484848486</v>
      </c>
    </row>
    <row r="146" spans="2:14" ht="15" thickBot="1" x14ac:dyDescent="0.25">
      <c r="B146" s="4" t="s">
        <v>74</v>
      </c>
      <c r="C146" s="10">
        <v>19</v>
      </c>
      <c r="D146" s="10">
        <v>0</v>
      </c>
      <c r="E146" s="10">
        <v>7</v>
      </c>
      <c r="F146" s="10">
        <v>26</v>
      </c>
      <c r="G146" s="10">
        <v>6</v>
      </c>
      <c r="H146" s="10">
        <v>0</v>
      </c>
      <c r="I146" s="10">
        <v>0</v>
      </c>
      <c r="J146" s="10">
        <v>6</v>
      </c>
      <c r="K146" s="6">
        <f t="shared" si="16"/>
        <v>-0.68421052631578949</v>
      </c>
      <c r="L146" s="6" t="str">
        <f t="shared" si="15"/>
        <v>-</v>
      </c>
      <c r="M146" s="6">
        <f t="shared" si="15"/>
        <v>-1</v>
      </c>
      <c r="N146" s="6">
        <f t="shared" si="15"/>
        <v>-0.76923076923076927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1</v>
      </c>
      <c r="H147" s="10">
        <v>0</v>
      </c>
      <c r="I147" s="10">
        <v>0</v>
      </c>
      <c r="J147" s="10">
        <v>1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88</v>
      </c>
      <c r="D148" s="10">
        <v>0</v>
      </c>
      <c r="E148" s="10">
        <v>14</v>
      </c>
      <c r="F148" s="10">
        <v>102</v>
      </c>
      <c r="G148" s="10">
        <v>44</v>
      </c>
      <c r="H148" s="10">
        <v>0</v>
      </c>
      <c r="I148" s="10">
        <v>2</v>
      </c>
      <c r="J148" s="10">
        <v>46</v>
      </c>
      <c r="K148" s="6">
        <f t="shared" ref="K148" si="17">IF(C148=0,"-",(G148-C148)/C148)</f>
        <v>-0.5</v>
      </c>
      <c r="L148" s="6" t="str">
        <f t="shared" ref="L148" si="18">IF(D148=0,"-",(H148-D148)/D148)</f>
        <v>-</v>
      </c>
      <c r="M148" s="6">
        <f t="shared" ref="M148" si="19">IF(E148=0,"-",(I148-E148)/E148)</f>
        <v>-0.8571428571428571</v>
      </c>
      <c r="N148" s="6">
        <f t="shared" ref="N148" si="20">IF(F148=0,"-",(J148-F148)/F148)</f>
        <v>-0.5490196078431373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3.2258064516129031E-2</v>
      </c>
      <c r="D149" s="6" t="str">
        <f t="shared" si="21"/>
        <v>-</v>
      </c>
      <c r="E149" s="6">
        <f t="shared" si="21"/>
        <v>0.14285714285714285</v>
      </c>
      <c r="F149" s="6">
        <f t="shared" si="21"/>
        <v>4.3478260869565216E-2</v>
      </c>
      <c r="G149" s="6">
        <f t="shared" si="21"/>
        <v>8.5714285714285715E-2</v>
      </c>
      <c r="H149" s="6" t="str">
        <f t="shared" si="21"/>
        <v>-</v>
      </c>
      <c r="I149" s="6" t="str">
        <f t="shared" si="21"/>
        <v>-</v>
      </c>
      <c r="J149" s="6">
        <f t="shared" si="21"/>
        <v>8.1081081081081086E-2</v>
      </c>
      <c r="K149" s="6">
        <f>IF(OR(C149="-",G149="-"),"-",(G149-C149)/C149)</f>
        <v>1.6571428571428573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0.86486486486486502</v>
      </c>
    </row>
    <row r="150" spans="2:14" ht="29.25" thickBot="1" x14ac:dyDescent="0.25">
      <c r="B150" s="7" t="s">
        <v>77</v>
      </c>
      <c r="C150" s="6">
        <f t="shared" si="21"/>
        <v>0.26923076923076922</v>
      </c>
      <c r="D150" s="6" t="str">
        <f t="shared" si="21"/>
        <v>-</v>
      </c>
      <c r="E150" s="6" t="str">
        <f t="shared" si="21"/>
        <v>-</v>
      </c>
      <c r="F150" s="6">
        <f t="shared" si="21"/>
        <v>0.21212121212121213</v>
      </c>
      <c r="G150" s="6">
        <f t="shared" si="21"/>
        <v>0.25</v>
      </c>
      <c r="H150" s="6" t="str">
        <f t="shared" si="21"/>
        <v>-</v>
      </c>
      <c r="I150" s="6" t="str">
        <f t="shared" si="21"/>
        <v>-</v>
      </c>
      <c r="J150" s="6">
        <f t="shared" si="21"/>
        <v>0.25</v>
      </c>
      <c r="K150" s="6">
        <f>IF(OR(C150="-",G150="-"),"-",(G150-C150)/C150)</f>
        <v>-7.1428571428571383E-2</v>
      </c>
      <c r="L150" s="6" t="str">
        <f t="shared" si="22"/>
        <v>-</v>
      </c>
      <c r="M150" s="6" t="str">
        <f t="shared" si="22"/>
        <v>-</v>
      </c>
      <c r="N150" s="6">
        <f t="shared" si="22"/>
        <v>0.17857142857142855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102</v>
      </c>
      <c r="E156" s="8" t="s">
        <v>99</v>
      </c>
    </row>
    <row r="157" spans="2:14" ht="15" thickBot="1" x14ac:dyDescent="0.25">
      <c r="B157" s="4" t="s">
        <v>94</v>
      </c>
      <c r="C157" s="19">
        <v>79</v>
      </c>
      <c r="D157" s="19">
        <v>37</v>
      </c>
      <c r="E157" s="18">
        <f>IF(C157=0,"-",(D157-C157)/C157)</f>
        <v>-0.53164556962025311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9</v>
      </c>
      <c r="D158" s="19">
        <v>6</v>
      </c>
      <c r="E158" s="18">
        <f t="shared" ref="E158:E159" si="23">IF(C158=0,"-",(D158-C158)/C158)</f>
        <v>-0.33333333333333331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0.89772727272727271</v>
      </c>
      <c r="D160" s="18">
        <f>IF(D157=0,"-",D157/(D157+D158+D159))</f>
        <v>0.86046511627906974</v>
      </c>
      <c r="E160" s="18">
        <f>IF(OR(C160="-",D160="-"),"-",(D160-C160)/C160)</f>
        <v>-4.1507212246099504E-2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102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5</v>
      </c>
      <c r="D166" s="5">
        <v>2</v>
      </c>
      <c r="E166" s="6">
        <f>IF(C166=0,"-",(D166-C166)/C166)</f>
        <v>-0.6</v>
      </c>
    </row>
    <row r="167" spans="2:14" ht="20.100000000000001" customHeight="1" thickBot="1" x14ac:dyDescent="0.25">
      <c r="B167" s="4" t="s">
        <v>41</v>
      </c>
      <c r="C167" s="5">
        <v>3</v>
      </c>
      <c r="D167" s="5">
        <v>2</v>
      </c>
      <c r="E167" s="6">
        <f t="shared" ref="E167:E168" si="24">IF(C167=0,"-",(D167-C167)/C167)</f>
        <v>-0.33333333333333331</v>
      </c>
    </row>
    <row r="168" spans="2:14" ht="20.100000000000001" customHeight="1" thickBot="1" x14ac:dyDescent="0.25">
      <c r="B168" s="4" t="s">
        <v>42</v>
      </c>
      <c r="C168" s="5">
        <v>1</v>
      </c>
      <c r="D168" s="5">
        <v>0</v>
      </c>
      <c r="E168" s="6">
        <f t="shared" si="24"/>
        <v>-1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0.8</v>
      </c>
      <c r="D169" s="6">
        <f>IF(D166=0,"-",(D167+D168)/D166)</f>
        <v>1</v>
      </c>
      <c r="E169" s="6">
        <f t="shared" ref="E169:E171" si="25">IF(OR(C169="-",D169="-"),"-",(D169-C169)/C169)</f>
        <v>0.24999999999999994</v>
      </c>
    </row>
    <row r="170" spans="2:14" ht="20.100000000000001" customHeight="1" thickBot="1" x14ac:dyDescent="0.25">
      <c r="B170" s="4" t="s">
        <v>39</v>
      </c>
      <c r="C170" s="6">
        <v>0.75</v>
      </c>
      <c r="D170" s="6">
        <v>1</v>
      </c>
      <c r="E170" s="6">
        <f t="shared" si="25"/>
        <v>0.33333333333333331</v>
      </c>
    </row>
    <row r="171" spans="2:14" ht="20.100000000000001" customHeight="1" thickBot="1" x14ac:dyDescent="0.25">
      <c r="B171" s="4" t="s">
        <v>40</v>
      </c>
      <c r="C171" s="6">
        <v>1</v>
      </c>
      <c r="D171" s="6" t="s">
        <v>104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102</v>
      </c>
      <c r="E177" s="8" t="s">
        <v>99</v>
      </c>
    </row>
    <row r="178" spans="2:8" ht="15" thickBot="1" x14ac:dyDescent="0.25">
      <c r="B178" s="15" t="s">
        <v>81</v>
      </c>
      <c r="C178" s="5">
        <v>1</v>
      </c>
      <c r="D178" s="5">
        <v>2</v>
      </c>
      <c r="E178" s="6">
        <f>IF(C178=0,"-",(D178-C178)/C178)</f>
        <v>1</v>
      </c>
      <c r="H178" s="13"/>
    </row>
    <row r="179" spans="2:8" ht="15" thickBot="1" x14ac:dyDescent="0.25">
      <c r="B179" s="4" t="s">
        <v>43</v>
      </c>
      <c r="C179" s="5">
        <v>0</v>
      </c>
      <c r="D179" s="5">
        <v>1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1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1</v>
      </c>
      <c r="D181" s="5">
        <v>0</v>
      </c>
      <c r="E181" s="6">
        <f t="shared" si="26"/>
        <v>-1</v>
      </c>
      <c r="H181" s="13"/>
    </row>
    <row r="182" spans="2:8" ht="15" thickBot="1" x14ac:dyDescent="0.25">
      <c r="B182" s="15" t="s">
        <v>79</v>
      </c>
      <c r="C182" s="5">
        <v>87</v>
      </c>
      <c r="D182" s="5">
        <v>41</v>
      </c>
      <c r="E182" s="6">
        <f t="shared" si="26"/>
        <v>-0.52873563218390807</v>
      </c>
      <c r="H182" s="13"/>
    </row>
    <row r="183" spans="2:8" ht="15" thickBot="1" x14ac:dyDescent="0.25">
      <c r="B183" s="4" t="s">
        <v>47</v>
      </c>
      <c r="C183" s="5">
        <v>81</v>
      </c>
      <c r="D183" s="5">
        <v>33</v>
      </c>
      <c r="E183" s="6">
        <f t="shared" si="26"/>
        <v>-0.59259259259259256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6</v>
      </c>
      <c r="D185" s="5">
        <v>8</v>
      </c>
      <c r="E185" s="6">
        <f t="shared" si="26"/>
        <v>0.33333333333333331</v>
      </c>
      <c r="H185" s="13"/>
    </row>
    <row r="186" spans="2:8" s="22" customFormat="1" x14ac:dyDescent="0.2"/>
    <row r="187" spans="2:8" s="22" customFormat="1" x14ac:dyDescent="0.2"/>
    <row r="196" spans="2:5" ht="42.75" customHeight="1" thickBot="1" x14ac:dyDescent="0.25">
      <c r="C196" s="8" t="s">
        <v>103</v>
      </c>
      <c r="D196" s="8" t="s">
        <v>102</v>
      </c>
      <c r="E196" s="8" t="s">
        <v>99</v>
      </c>
    </row>
    <row r="197" spans="2:5" ht="15" thickBot="1" x14ac:dyDescent="0.25">
      <c r="B197" s="4" t="s">
        <v>82</v>
      </c>
      <c r="C197" s="5">
        <v>2</v>
      </c>
      <c r="D197" s="5">
        <v>1</v>
      </c>
      <c r="E197" s="6">
        <f t="shared" ref="E197:E200" si="27">IF(C197=0,"-",(D197-C197)/C197)</f>
        <v>-0.5</v>
      </c>
    </row>
    <row r="198" spans="2:5" ht="15" thickBot="1" x14ac:dyDescent="0.25">
      <c r="B198" s="4" t="s">
        <v>83</v>
      </c>
      <c r="C198" s="5">
        <v>0</v>
      </c>
      <c r="D198" s="5">
        <v>1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2</v>
      </c>
      <c r="D199" s="5">
        <v>2</v>
      </c>
      <c r="E199" s="6">
        <f t="shared" si="27"/>
        <v>0</v>
      </c>
    </row>
    <row r="200" spans="2:5" ht="15" thickBot="1" x14ac:dyDescent="0.25">
      <c r="B200" s="4" t="s">
        <v>85</v>
      </c>
      <c r="C200" s="5">
        <v>2</v>
      </c>
      <c r="D200" s="5">
        <v>1</v>
      </c>
      <c r="E200" s="6">
        <f t="shared" si="27"/>
        <v>-0.5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102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2</v>
      </c>
      <c r="D208" s="5">
        <v>1</v>
      </c>
      <c r="E208" s="6">
        <f t="shared" si="28"/>
        <v>-0.5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0</v>
      </c>
      <c r="E209" s="6">
        <f t="shared" si="28"/>
        <v>-1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1</v>
      </c>
      <c r="E210" s="6">
        <f t="shared" si="28"/>
        <v>0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1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1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102</v>
      </c>
      <c r="E220" s="8" t="s">
        <v>99</v>
      </c>
    </row>
    <row r="221" spans="2:5" ht="15" thickBot="1" x14ac:dyDescent="0.25">
      <c r="B221" s="16" t="s">
        <v>91</v>
      </c>
      <c r="C221" s="5">
        <v>2</v>
      </c>
      <c r="D221" s="5">
        <v>1</v>
      </c>
      <c r="E221" s="6">
        <f t="shared" ref="E221:E223" si="30">IF(C221=0,"-",(D221-C221)/C221)</f>
        <v>-0.5</v>
      </c>
    </row>
    <row r="222" spans="2:5" ht="15" thickBot="1" x14ac:dyDescent="0.25">
      <c r="B222" s="16" t="s">
        <v>92</v>
      </c>
      <c r="C222" s="5">
        <v>3</v>
      </c>
      <c r="D222" s="5">
        <v>2</v>
      </c>
      <c r="E222" s="6">
        <f t="shared" si="30"/>
        <v>-0.33333333333333331</v>
      </c>
    </row>
    <row r="223" spans="2:5" ht="15" thickBot="1" x14ac:dyDescent="0.25">
      <c r="B223" s="16" t="s">
        <v>93</v>
      </c>
      <c r="C223" s="5">
        <v>7</v>
      </c>
      <c r="D223" s="5">
        <v>4</v>
      </c>
      <c r="E223" s="6">
        <f t="shared" si="30"/>
        <v>-0.42857142857142855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Portada</vt:lpstr>
      <vt:lpstr>Andalucía</vt:lpstr>
      <vt:lpstr>Aragón</vt:lpstr>
      <vt:lpstr>Asturias</vt:lpstr>
      <vt:lpstr>Illes Balears</vt:lpstr>
      <vt:lpstr>Canarias</vt:lpstr>
      <vt:lpstr>Cantabria</vt:lpstr>
      <vt:lpstr>Castilla y León</vt:lpstr>
      <vt:lpstr>Castilla La Mancha</vt:lpstr>
      <vt:lpstr>Cataluña</vt:lpstr>
      <vt:lpstr>Com. Valenciana</vt:lpstr>
      <vt:lpstr>Extremadura</vt:lpstr>
      <vt:lpstr>Galicia</vt:lpstr>
      <vt:lpstr>Com. Madrid</vt:lpstr>
      <vt:lpstr>Región de Murcia</vt:lpstr>
      <vt:lpstr>Navarra</vt:lpstr>
      <vt:lpstr>Pais Vasco</vt:lpstr>
      <vt:lpstr>La Rioja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2020-07-07T07:45:37Z</cp:lastPrinted>
  <dcterms:created xsi:type="dcterms:W3CDTF">2018-12-19T10:40:38Z</dcterms:created>
  <dcterms:modified xsi:type="dcterms:W3CDTF">2020-07-08T09:39:16Z</dcterms:modified>
</cp:coreProperties>
</file>